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UZZAT\Plan\"/>
    </mc:Choice>
  </mc:AlternateContent>
  <bookViews>
    <workbookView xWindow="0" yWindow="0" windowWidth="19200" windowHeight="7310" tabRatio="986" activeTab="8"/>
  </bookViews>
  <sheets>
    <sheet name="Praptra-8" sheetId="19" r:id="rId1"/>
    <sheet name="Praptra-04 (Fix pay)" sheetId="30" r:id="rId2"/>
    <sheet name="praptra-9" sheetId="25" r:id="rId3"/>
    <sheet name="Praptra 10" sheetId="34" r:id="rId4"/>
    <sheet name="GA 2" sheetId="33" r:id="rId5"/>
    <sheet name="Praptra 01" sheetId="22" r:id="rId6"/>
    <sheet name="G.A.19" sheetId="31" r:id="rId7"/>
    <sheet name="G.A.19 (2)" sheetId="32" r:id="rId8"/>
    <sheet name="Praptra 4" sheetId="28" r:id="rId9"/>
    <sheet name="TA Medical" sheetId="29" r:id="rId10"/>
  </sheets>
  <definedNames>
    <definedName name="_xlnm.Print_Area" localSheetId="6">G.A.19!$A$1:$O$19</definedName>
    <definedName name="_xlnm.Print_Area" localSheetId="7">'G.A.19 (2)'!$A$1:$O$19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29" l="1"/>
  <c r="J6" i="29"/>
  <c r="A1" i="34"/>
  <c r="A1" i="25"/>
  <c r="A1" i="33" s="1"/>
  <c r="B5" i="30"/>
  <c r="N20" i="34" l="1"/>
  <c r="M20" i="34"/>
  <c r="K20" i="34"/>
  <c r="I20" i="34"/>
  <c r="H20" i="34"/>
  <c r="G20" i="34"/>
  <c r="F20" i="34"/>
  <c r="E20" i="34"/>
  <c r="D20" i="34"/>
  <c r="L19" i="34"/>
  <c r="O19" i="34" s="1"/>
  <c r="R19" i="34" s="1"/>
  <c r="J19" i="34"/>
  <c r="L18" i="34"/>
  <c r="P18" i="34" s="1"/>
  <c r="J18" i="34"/>
  <c r="L17" i="34"/>
  <c r="O17" i="34" s="1"/>
  <c r="R17" i="34" s="1"/>
  <c r="J17" i="34"/>
  <c r="O16" i="34"/>
  <c r="R16" i="34" s="1"/>
  <c r="L16" i="34"/>
  <c r="P16" i="34" s="1"/>
  <c r="J16" i="34"/>
  <c r="L15" i="34"/>
  <c r="O15" i="34" s="1"/>
  <c r="R15" i="34" s="1"/>
  <c r="J15" i="34"/>
  <c r="L14" i="34"/>
  <c r="P14" i="34" s="1"/>
  <c r="J14" i="34"/>
  <c r="L13" i="34"/>
  <c r="O13" i="34" s="1"/>
  <c r="R13" i="34" s="1"/>
  <c r="J13" i="34"/>
  <c r="O12" i="34"/>
  <c r="R12" i="34" s="1"/>
  <c r="L12" i="34"/>
  <c r="P12" i="34" s="1"/>
  <c r="J12" i="34"/>
  <c r="L11" i="34"/>
  <c r="O11" i="34" s="1"/>
  <c r="R11" i="34" s="1"/>
  <c r="J11" i="34"/>
  <c r="L10" i="34"/>
  <c r="P10" i="34" s="1"/>
  <c r="J10" i="34"/>
  <c r="L9" i="34"/>
  <c r="R9" i="34" s="1"/>
  <c r="P15" i="34" l="1"/>
  <c r="P11" i="34"/>
  <c r="Q13" i="34"/>
  <c r="Q17" i="34"/>
  <c r="Q19" i="34"/>
  <c r="Q9" i="34"/>
  <c r="Q11" i="34"/>
  <c r="P13" i="34"/>
  <c r="Q15" i="34"/>
  <c r="P17" i="34"/>
  <c r="O18" i="34"/>
  <c r="R18" i="34" s="1"/>
  <c r="P9" i="34"/>
  <c r="O10" i="34"/>
  <c r="O14" i="34"/>
  <c r="R14" i="34" s="1"/>
  <c r="P19" i="34"/>
  <c r="J20" i="34"/>
  <c r="Q10" i="34"/>
  <c r="Q12" i="34"/>
  <c r="Q14" i="34"/>
  <c r="Q16" i="34"/>
  <c r="Q18" i="34"/>
  <c r="L20" i="34"/>
  <c r="P20" i="34" l="1"/>
  <c r="O20" i="34"/>
  <c r="R10" i="34"/>
  <c r="R20" i="34" s="1"/>
  <c r="Q20" i="34"/>
  <c r="N5" i="33"/>
  <c r="C5" i="33"/>
  <c r="B5" i="33"/>
  <c r="K2" i="31"/>
  <c r="J2" i="32" s="1"/>
  <c r="K1" i="30"/>
  <c r="A2" i="31"/>
  <c r="A2" i="32" s="1"/>
  <c r="K4" i="25"/>
  <c r="A5" i="25"/>
  <c r="G21" i="25"/>
  <c r="G19" i="25"/>
  <c r="G16" i="25"/>
  <c r="G11" i="25"/>
  <c r="B16" i="32"/>
  <c r="F21" i="25"/>
  <c r="F19" i="25"/>
  <c r="F16" i="25"/>
  <c r="F11" i="25"/>
  <c r="E16" i="25"/>
  <c r="E21" i="25"/>
  <c r="E19" i="25"/>
  <c r="E11" i="25"/>
  <c r="N17" i="32"/>
  <c r="M17" i="32"/>
  <c r="L17" i="32"/>
  <c r="K17" i="32"/>
  <c r="J17" i="32"/>
  <c r="I17" i="32"/>
  <c r="H17" i="32"/>
  <c r="G17" i="32"/>
  <c r="G19" i="32" s="1"/>
  <c r="H18" i="32" s="1"/>
  <c r="F17" i="32"/>
  <c r="E17" i="32"/>
  <c r="D17" i="32"/>
  <c r="C17" i="32"/>
  <c r="D18" i="32" s="1"/>
  <c r="O16" i="32"/>
  <c r="O15" i="32"/>
  <c r="O14" i="32"/>
  <c r="O13" i="32"/>
  <c r="O12" i="32"/>
  <c r="H16" i="25" s="1"/>
  <c r="O11" i="32"/>
  <c r="H21" i="25" s="1"/>
  <c r="O10" i="32"/>
  <c r="H19" i="25" s="1"/>
  <c r="O9" i="32"/>
  <c r="H11" i="25" s="1"/>
  <c r="O8" i="32"/>
  <c r="O7" i="32"/>
  <c r="O6" i="32"/>
  <c r="N17" i="31"/>
  <c r="M17" i="31"/>
  <c r="L17" i="31"/>
  <c r="K17" i="31"/>
  <c r="J17" i="31"/>
  <c r="I17" i="31"/>
  <c r="H17" i="31"/>
  <c r="G17" i="31"/>
  <c r="F17" i="31"/>
  <c r="E17" i="31"/>
  <c r="D17" i="31"/>
  <c r="C17" i="31"/>
  <c r="D18" i="31" s="1"/>
  <c r="O16" i="31"/>
  <c r="B16" i="31"/>
  <c r="O15" i="31"/>
  <c r="O14" i="31"/>
  <c r="O13" i="31"/>
  <c r="O12" i="31"/>
  <c r="O11" i="31"/>
  <c r="O10" i="31"/>
  <c r="O9" i="31"/>
  <c r="O8" i="31"/>
  <c r="O7" i="31"/>
  <c r="O6" i="31"/>
  <c r="D19" i="31" l="1"/>
  <c r="E18" i="31" s="1"/>
  <c r="D19" i="32"/>
  <c r="E18" i="32" s="1"/>
  <c r="E19" i="32" s="1"/>
  <c r="F18" i="32" s="1"/>
  <c r="F19" i="32" s="1"/>
  <c r="C19" i="31"/>
  <c r="O19" i="32"/>
  <c r="C19" i="32"/>
  <c r="E19" i="31"/>
  <c r="F18" i="31" s="1"/>
  <c r="F19" i="31" s="1"/>
  <c r="G18" i="31" s="1"/>
  <c r="G19" i="31" s="1"/>
  <c r="H18" i="31" s="1"/>
  <c r="H19" i="31" s="1"/>
  <c r="I18" i="31" s="1"/>
  <c r="I19" i="31" s="1"/>
  <c r="J18" i="31" s="1"/>
  <c r="J19" i="31" s="1"/>
  <c r="K18" i="31" s="1"/>
  <c r="K19" i="31" s="1"/>
  <c r="L18" i="31" s="1"/>
  <c r="L19" i="31" s="1"/>
  <c r="M18" i="31" s="1"/>
  <c r="M19" i="31" s="1"/>
  <c r="N18" i="31" s="1"/>
  <c r="N19" i="31" s="1"/>
  <c r="O19" i="31"/>
  <c r="H19" i="32"/>
  <c r="I18" i="32" s="1"/>
  <c r="I19" i="32" s="1"/>
  <c r="J18" i="32" s="1"/>
  <c r="J19" i="32" s="1"/>
  <c r="K18" i="32" s="1"/>
  <c r="K19" i="32" s="1"/>
  <c r="L18" i="32" s="1"/>
  <c r="L19" i="32" s="1"/>
  <c r="M18" i="32" s="1"/>
  <c r="M19" i="32" s="1"/>
  <c r="N18" i="32" s="1"/>
  <c r="N19" i="32" s="1"/>
  <c r="G12" i="30" l="1"/>
  <c r="F12" i="30"/>
  <c r="E12" i="30"/>
  <c r="D12" i="30"/>
  <c r="B12" i="30"/>
  <c r="M27" i="19"/>
  <c r="N28" i="19"/>
  <c r="M6" i="28" s="1"/>
  <c r="O14" i="30"/>
  <c r="I13" i="30"/>
  <c r="N13" i="30" s="1"/>
  <c r="O10" i="30"/>
  <c r="I9" i="30"/>
  <c r="J9" i="30" s="1"/>
  <c r="O20" i="19"/>
  <c r="A1" i="28"/>
  <c r="D10" i="28"/>
  <c r="B6" i="28"/>
  <c r="E18" i="25"/>
  <c r="E15" i="25"/>
  <c r="M21" i="25"/>
  <c r="M19" i="25"/>
  <c r="M16" i="25"/>
  <c r="M11" i="25"/>
  <c r="H18" i="25"/>
  <c r="H15" i="25"/>
  <c r="G15" i="25"/>
  <c r="L22" i="25"/>
  <c r="K22" i="25"/>
  <c r="D22" i="25"/>
  <c r="C22" i="25"/>
  <c r="O21" i="25"/>
  <c r="O20" i="25"/>
  <c r="M20" i="25"/>
  <c r="J20" i="25"/>
  <c r="I20" i="25"/>
  <c r="N20" i="25" s="1"/>
  <c r="O19" i="25"/>
  <c r="L18" i="25"/>
  <c r="K18" i="25"/>
  <c r="D18" i="25"/>
  <c r="C18" i="25"/>
  <c r="O17" i="25"/>
  <c r="M17" i="25"/>
  <c r="J17" i="25"/>
  <c r="I17" i="25"/>
  <c r="N17" i="25" s="1"/>
  <c r="O16" i="25"/>
  <c r="L15" i="25"/>
  <c r="K15" i="25"/>
  <c r="K23" i="25" s="1"/>
  <c r="D15" i="25"/>
  <c r="C15" i="25"/>
  <c r="O14" i="25"/>
  <c r="M14" i="25"/>
  <c r="J14" i="25"/>
  <c r="I14" i="25"/>
  <c r="N14" i="25" s="1"/>
  <c r="O13" i="25"/>
  <c r="N13" i="25"/>
  <c r="M13" i="25"/>
  <c r="J13" i="25"/>
  <c r="I13" i="25"/>
  <c r="O12" i="25"/>
  <c r="M12" i="25"/>
  <c r="J12" i="25"/>
  <c r="I12" i="25"/>
  <c r="N12" i="25" s="1"/>
  <c r="O11" i="25"/>
  <c r="N27" i="19"/>
  <c r="K6" i="28" s="1"/>
  <c r="C23" i="25" l="1"/>
  <c r="C25" i="25" s="1"/>
  <c r="L23" i="25"/>
  <c r="O23" i="25" s="1"/>
  <c r="E22" i="25"/>
  <c r="E23" i="25" s="1"/>
  <c r="E25" i="25" s="1"/>
  <c r="L13" i="30"/>
  <c r="M13" i="30" s="1"/>
  <c r="J13" i="30"/>
  <c r="O15" i="30"/>
  <c r="J18" i="19"/>
  <c r="J12" i="30"/>
  <c r="M12" i="30" s="1"/>
  <c r="N12" i="30" s="1"/>
  <c r="I10" i="30"/>
  <c r="L9" i="30"/>
  <c r="L10" i="30" s="1"/>
  <c r="N9" i="30"/>
  <c r="I14" i="30"/>
  <c r="D23" i="25"/>
  <c r="D25" i="25" s="1"/>
  <c r="J21" i="25"/>
  <c r="F22" i="25"/>
  <c r="M22" i="25" s="1"/>
  <c r="F18" i="25"/>
  <c r="J18" i="25" s="1"/>
  <c r="F15" i="25"/>
  <c r="M15" i="25" s="1"/>
  <c r="I21" i="25"/>
  <c r="N21" i="25" s="1"/>
  <c r="H22" i="25"/>
  <c r="J19" i="25"/>
  <c r="I16" i="25"/>
  <c r="I18" i="25" s="1"/>
  <c r="N18" i="25" s="1"/>
  <c r="J11" i="25"/>
  <c r="G22" i="25"/>
  <c r="I19" i="25"/>
  <c r="I24" i="25"/>
  <c r="G18" i="25"/>
  <c r="O18" i="25"/>
  <c r="O22" i="25"/>
  <c r="I11" i="25"/>
  <c r="O15" i="25"/>
  <c r="J16" i="25"/>
  <c r="L12" i="19"/>
  <c r="N29" i="19"/>
  <c r="C10" i="28" s="1"/>
  <c r="M29" i="19"/>
  <c r="I16" i="19"/>
  <c r="J15" i="19"/>
  <c r="O13" i="19"/>
  <c r="N16" i="25" l="1"/>
  <c r="M18" i="19"/>
  <c r="J17" i="19"/>
  <c r="I15" i="30"/>
  <c r="N10" i="30"/>
  <c r="N14" i="30"/>
  <c r="J10" i="30"/>
  <c r="L14" i="30"/>
  <c r="L15" i="30" s="1"/>
  <c r="M9" i="30"/>
  <c r="J14" i="30"/>
  <c r="M10" i="19"/>
  <c r="J15" i="25"/>
  <c r="J22" i="25"/>
  <c r="M18" i="25"/>
  <c r="F23" i="25"/>
  <c r="M23" i="25" s="1"/>
  <c r="H23" i="25"/>
  <c r="H25" i="25" s="1"/>
  <c r="I22" i="25"/>
  <c r="N22" i="25" s="1"/>
  <c r="G23" i="25"/>
  <c r="G25" i="25" s="1"/>
  <c r="N19" i="25"/>
  <c r="I15" i="25"/>
  <c r="N11" i="25"/>
  <c r="M15" i="19"/>
  <c r="I20" i="19"/>
  <c r="J16" i="19"/>
  <c r="I13" i="19"/>
  <c r="O21" i="19"/>
  <c r="H6" i="28" s="1"/>
  <c r="M14" i="30" l="1"/>
  <c r="N15" i="30"/>
  <c r="M10" i="30"/>
  <c r="J15" i="30"/>
  <c r="M11" i="19"/>
  <c r="L13" i="19"/>
  <c r="J20" i="19"/>
  <c r="M16" i="19"/>
  <c r="L20" i="19"/>
  <c r="M17" i="19"/>
  <c r="J13" i="19"/>
  <c r="F25" i="25"/>
  <c r="J23" i="25"/>
  <c r="N15" i="25"/>
  <c r="I23" i="25"/>
  <c r="N20" i="19"/>
  <c r="E6" i="28" s="1"/>
  <c r="I21" i="19"/>
  <c r="N13" i="19"/>
  <c r="D6" i="28" s="1"/>
  <c r="M15" i="30" l="1"/>
  <c r="M13" i="19"/>
  <c r="J21" i="19"/>
  <c r="M20" i="19"/>
  <c r="L21" i="19"/>
  <c r="I25" i="25"/>
  <c r="N23" i="25"/>
  <c r="N21" i="19"/>
  <c r="F6" i="28" s="1"/>
  <c r="M21" i="19" l="1"/>
  <c r="J6" i="28"/>
  <c r="I6" i="28"/>
  <c r="G6" i="28"/>
  <c r="N31" i="19" l="1"/>
  <c r="N32" i="19" l="1"/>
  <c r="G10" i="28" s="1"/>
  <c r="J10" i="28" s="1"/>
  <c r="F10" i="28"/>
  <c r="M31" i="19"/>
  <c r="M32" i="19" s="1"/>
  <c r="L25" i="25" s="1"/>
  <c r="J24" i="25" l="1"/>
  <c r="J25" i="25" s="1"/>
  <c r="F11" i="22" l="1"/>
  <c r="I11" i="22"/>
  <c r="O24" i="25"/>
  <c r="M24" i="25"/>
  <c r="K25" i="25"/>
  <c r="N25" i="25" s="1"/>
  <c r="N24" i="25"/>
  <c r="O25" i="25" l="1"/>
  <c r="M25" i="25"/>
</calcChain>
</file>

<file path=xl/sharedStrings.xml><?xml version="1.0" encoding="utf-8"?>
<sst xmlns="http://schemas.openxmlformats.org/spreadsheetml/2006/main" count="292" uniqueCount="208">
  <si>
    <t>;ksx</t>
  </si>
  <si>
    <t xml:space="preserve">  </t>
  </si>
  <si>
    <t>loZ ;ksx</t>
  </si>
  <si>
    <t>izi=&amp;9 vk; O;;d foLr`r vuqeku l= 2020&amp;21</t>
  </si>
  <si>
    <t>Ø-la-</t>
  </si>
  <si>
    <t>ys[ks dk 'kh"kZ&amp;nh?kZ@ mi nh/kZ@y?kq@mi</t>
  </si>
  <si>
    <t>okLrfod O;; ds vkadM+s xr 3 o"kksZa ds</t>
  </si>
  <si>
    <t>vk; O;; dk foLr`r vuqeku pkyw o"kZ</t>
  </si>
  <si>
    <t>okLrfod O;; ds vkadM+s</t>
  </si>
  <si>
    <t>2018&amp;19</t>
  </si>
  <si>
    <t>2017&amp;18</t>
  </si>
  <si>
    <t>2016&amp;17</t>
  </si>
  <si>
    <t>4@19ls 7@19</t>
  </si>
  <si>
    <t>dkWye7$8</t>
  </si>
  <si>
    <t>8@19 ls 3@20 dk laHkkfor O;;</t>
  </si>
  <si>
    <t>la'kksf/kr vuqeku pkyw o"kZ</t>
  </si>
  <si>
    <t>vk; O;; vuq- vkxkeh o"kZ</t>
  </si>
  <si>
    <t>o`f)¼$½ ;k deh¼&amp;½</t>
  </si>
  <si>
    <t>dkye11o12</t>
  </si>
  <si>
    <t>dk;kZy; O;;</t>
  </si>
  <si>
    <t>lfoZl iksLVsM</t>
  </si>
  <si>
    <t>fctyh ikuh</t>
  </si>
  <si>
    <t>vU;</t>
  </si>
  <si>
    <t>onhZ</t>
  </si>
  <si>
    <t>vU; izHkkj</t>
  </si>
  <si>
    <t>iqLrdky;</t>
  </si>
  <si>
    <t>,l-ih-,y-</t>
  </si>
  <si>
    <t>iz;ksx'kkyk</t>
  </si>
  <si>
    <t>th-,-02 dk ;ksx</t>
  </si>
  <si>
    <t>laosru</t>
  </si>
  <si>
    <t>dkye 6o11</t>
  </si>
  <si>
    <t>dkye9o11</t>
  </si>
  <si>
    <t>izi=&amp;10 vk; ds foLr`r vuqeku¼th-,-3½</t>
  </si>
  <si>
    <t>foLr`r ys[kk 'kh"kZ</t>
  </si>
  <si>
    <t>nRreRr izeRRk</t>
  </si>
  <si>
    <t>okLrfod vk; ds vkadM+s¼3 o"kksZa ds½</t>
  </si>
  <si>
    <t>vk; ds vuqeku pkyw o"kZ</t>
  </si>
  <si>
    <t>okLrfod vk; ds vkadM+s</t>
  </si>
  <si>
    <t>8@18 ls 3@19</t>
  </si>
  <si>
    <t>4@19 ls 7@19</t>
  </si>
  <si>
    <t>la'kksf/kr vuq-pkyw o"kZ</t>
  </si>
  <si>
    <t>vk; ds foLr`r vuq-vkxkeh o"kZ</t>
  </si>
  <si>
    <t>dehVsM</t>
  </si>
  <si>
    <t>uohu</t>
  </si>
  <si>
    <t>dqy</t>
  </si>
  <si>
    <t>o`f)¼$½;k deh¼&amp;½</t>
  </si>
  <si>
    <t>dkye 7o 12 esa</t>
  </si>
  <si>
    <t>dkye 10 o 12 esa</t>
  </si>
  <si>
    <t>dkye 12 o 15 esa</t>
  </si>
  <si>
    <t>fo-fo-</t>
  </si>
  <si>
    <t>f'k{k.k 'kqYd</t>
  </si>
  <si>
    <t>izos'k 'kqYd</t>
  </si>
  <si>
    <t>Vh-lh-</t>
  </si>
  <si>
    <t>va'knku</t>
  </si>
  <si>
    <t>fo-nq?kZ-chek</t>
  </si>
  <si>
    <t>vf/kd Hkqx-olwyh</t>
  </si>
  <si>
    <t>okgu _.k</t>
  </si>
  <si>
    <t>dkye 8$9</t>
  </si>
  <si>
    <t>8@19 ls 3@20 rd laHkkfor vk;</t>
  </si>
  <si>
    <t>8@18ls 3@19</t>
  </si>
  <si>
    <t>o"kZ 2019&amp;20 ds fy, vfrfjDRk vko';drk ¼dkWye4&amp;7½</t>
  </si>
  <si>
    <t>o"kZ 2019&amp;20 esa gksus okyk dqy O;; ¼dkWye 5$6½</t>
  </si>
  <si>
    <t>8@19 ls 3@20 rd dk laHkkfor O;;</t>
  </si>
  <si>
    <t>4@19 ls 7@19 rd dk okLrfod O;;</t>
  </si>
  <si>
    <t>o"kZ 2019&amp;20esa laosru¼01½ esa vkoafVr jkf'k</t>
  </si>
  <si>
    <t>fo|ky; dk uke</t>
  </si>
  <si>
    <t>vkWfQl vkbZMh</t>
  </si>
  <si>
    <t>mi en</t>
  </si>
  <si>
    <t>vkoafVr ctV</t>
  </si>
  <si>
    <t>ekgokj  O;; fooj.k</t>
  </si>
  <si>
    <t>;k=k O;;</t>
  </si>
  <si>
    <t>fpfdRlk O;;</t>
  </si>
  <si>
    <t xml:space="preserve">iqLrdky; </t>
  </si>
  <si>
    <t>fof'k-lsok O;;</t>
  </si>
  <si>
    <t>;ksx vkoafVr</t>
  </si>
  <si>
    <t>bl ekg dk O;;</t>
  </si>
  <si>
    <t>xr ekg rd dk O;;</t>
  </si>
  <si>
    <t>dqy O;;</t>
  </si>
  <si>
    <t>lesfdr ekgokj O;; fooj.k¼th-,-19½ l=&amp;2019-&amp;20</t>
  </si>
  <si>
    <t>vizsy19</t>
  </si>
  <si>
    <t>ebZ19</t>
  </si>
  <si>
    <t>twu19</t>
  </si>
  <si>
    <t>tqykbZ19</t>
  </si>
  <si>
    <t xml:space="preserve">   L-11</t>
  </si>
  <si>
    <t>izi=&amp;4¼2019&amp;20½</t>
  </si>
  <si>
    <t>Arrear</t>
  </si>
  <si>
    <t>GSSS Dhandhlas Uda (Merta)</t>
  </si>
  <si>
    <t>Total</t>
  </si>
  <si>
    <t>Total Gazated</t>
  </si>
  <si>
    <t>Total Non Gaztd</t>
  </si>
  <si>
    <t>G.Total</t>
  </si>
  <si>
    <t>Allonces</t>
  </si>
  <si>
    <t>D.A.12per.</t>
  </si>
  <si>
    <t>HRA 8 per</t>
  </si>
  <si>
    <t>DA Arrear 3per.</t>
  </si>
  <si>
    <t>Surrender</t>
  </si>
  <si>
    <t>Bonus</t>
  </si>
  <si>
    <t>Fix Pay</t>
  </si>
  <si>
    <t>Washing All.</t>
  </si>
  <si>
    <t>Handi.All.</t>
  </si>
  <si>
    <t>Cont.</t>
  </si>
  <si>
    <t>Total All.</t>
  </si>
  <si>
    <t>Sl. No.</t>
  </si>
  <si>
    <t>Sch.ID</t>
  </si>
  <si>
    <t>School Name</t>
  </si>
  <si>
    <t>Gaztd.</t>
  </si>
  <si>
    <t>Non Gaz.</t>
  </si>
  <si>
    <t>DA</t>
  </si>
  <si>
    <t>DA Arrear</t>
  </si>
  <si>
    <t>HRA</t>
  </si>
  <si>
    <t>Cash.all.</t>
  </si>
  <si>
    <t>Wash.All.</t>
  </si>
  <si>
    <t>Hand.All.</t>
  </si>
  <si>
    <t>TA</t>
  </si>
  <si>
    <t>Medical</t>
  </si>
  <si>
    <t>Due TA &amp; Medical</t>
  </si>
  <si>
    <t>Off.ID</t>
  </si>
  <si>
    <t>Due on 01.01.2019</t>
  </si>
  <si>
    <t>Due on 30.06.2019</t>
  </si>
  <si>
    <t>Alloted Budget</t>
  </si>
  <si>
    <t>Demand for2019-20</t>
  </si>
  <si>
    <t>izi=&amp;01 laosru x.kuk@ekax i= l= 2019&amp;20</t>
  </si>
  <si>
    <t>Praptra-8 (GA1)</t>
  </si>
  <si>
    <t>For submission for Budgeting office to the heads of department</t>
  </si>
  <si>
    <t>Details estimate of pay of staff</t>
  </si>
  <si>
    <t>ID</t>
  </si>
  <si>
    <t>Account</t>
  </si>
  <si>
    <t>Name</t>
  </si>
  <si>
    <t>GPE/CPF No.</t>
  </si>
  <si>
    <t>Design.</t>
  </si>
  <si>
    <t>Pay Level</t>
  </si>
  <si>
    <t>Sallary on 1st March of Budget Year</t>
  </si>
  <si>
    <t>Amount for the period from 1st march to end of February</t>
  </si>
  <si>
    <t>Increment Fallinhg due with in period</t>
  </si>
  <si>
    <t>Inc.Date</t>
  </si>
  <si>
    <t>Amount</t>
  </si>
  <si>
    <t>Total provision for the period of i.e   (columns 8+10)</t>
  </si>
  <si>
    <t>Revised estimates for the current year</t>
  </si>
  <si>
    <t>Remark       (June 19 sallary)</t>
  </si>
  <si>
    <t>Gazated</t>
  </si>
  <si>
    <t>Non Gazated</t>
  </si>
  <si>
    <t>RJAJ200506013095</t>
  </si>
  <si>
    <t>NEELAM MEENA</t>
  </si>
  <si>
    <t>PRINCIPAL</t>
  </si>
  <si>
    <t>L-16</t>
  </si>
  <si>
    <t>01.07.20</t>
  </si>
  <si>
    <t>RJBW201208021491</t>
  </si>
  <si>
    <t>GOPAL RAM</t>
  </si>
  <si>
    <t>Sr.TCHR.</t>
  </si>
  <si>
    <t>RJNA200828013822</t>
  </si>
  <si>
    <t>JAGDISH RAM</t>
  </si>
  <si>
    <t>RJNA201828021823</t>
  </si>
  <si>
    <t>SHANKAR LAL</t>
  </si>
  <si>
    <t xml:space="preserve">   L-11(Fix)</t>
  </si>
  <si>
    <t>RJNA199028005023</t>
  </si>
  <si>
    <t>BALDEV RAM</t>
  </si>
  <si>
    <t>LDC</t>
  </si>
  <si>
    <t>L-6</t>
  </si>
  <si>
    <t xml:space="preserve"> ---VACANT--</t>
  </si>
  <si>
    <t>IV grade</t>
  </si>
  <si>
    <t>L-1</t>
  </si>
  <si>
    <t>Bonus@6774</t>
  </si>
  <si>
    <t xml:space="preserve">Praptra-04 (Fix pay) </t>
  </si>
  <si>
    <t>ctV en&amp;2202&amp;02&amp;789&amp;01&amp;01</t>
  </si>
  <si>
    <t>o"kZ 2019&amp;20 ds fy, vfrfjDr ekax ¼dkWye 7&amp;4½</t>
  </si>
  <si>
    <t>izi= 09 dh lhV ¼iqjkuk th, 2½</t>
  </si>
  <si>
    <t>o"kZ%&amp;2019&amp;20</t>
  </si>
  <si>
    <t>vkbZ-Mh-</t>
  </si>
  <si>
    <t>Mkd ,oa rkj</t>
  </si>
  <si>
    <t>cqDl ,oa pkVZl</t>
  </si>
  <si>
    <t>QuhZpj ,oa Vad.k ejEer</t>
  </si>
  <si>
    <t>QqVdj vU; O;;</t>
  </si>
  <si>
    <t>;ksx dk;kZy; O;;</t>
  </si>
  <si>
    <t>ofnZ;ksa ij O;;</t>
  </si>
  <si>
    <t>foHkkx dh fof'k"V lsok,sa</t>
  </si>
  <si>
    <t>th, 02 dk ;ksx</t>
  </si>
  <si>
    <t>Office-GSSS Dhandhlas Sukhwasni  (Degana) Nagaur</t>
  </si>
  <si>
    <t>Office ID-26862</t>
  </si>
  <si>
    <t>Budget Head-2202-02-109-01-00</t>
  </si>
  <si>
    <t>Office-GSSS Sukhwasni (Degana) Nagaur</t>
  </si>
  <si>
    <t>GSSS Sukhwasni (Degana)</t>
  </si>
  <si>
    <t>dk;kZy; &amp;jkt-mPPk ek/;-fo|ky; lq[kokluh ¼Msxkuk½ ukxkSj</t>
  </si>
  <si>
    <t>ctV en&amp;2202&amp;02&amp;109&amp;01&amp;00</t>
  </si>
  <si>
    <t>jk-m-ek-fo-lq[kokluh</t>
  </si>
  <si>
    <t>GSSS Sukhwasni</t>
  </si>
  <si>
    <t>Offiece-GSSS Sukhwasni (Degana) Nagaur</t>
  </si>
  <si>
    <t>vxLr 19</t>
  </si>
  <si>
    <t>flr-19</t>
  </si>
  <si>
    <t>vDVw- 19</t>
  </si>
  <si>
    <t>uo-19</t>
  </si>
  <si>
    <t>fnl-19</t>
  </si>
  <si>
    <t>tu-20</t>
  </si>
  <si>
    <t>Qj-20</t>
  </si>
  <si>
    <t>ekpZ 20</t>
  </si>
  <si>
    <r>
      <t xml:space="preserve">jktdh; mPp ek/;fed fo|ky; lq[kokluh </t>
    </r>
    <r>
      <rPr>
        <b/>
        <sz val="18"/>
        <color theme="1"/>
        <rFont val="DevLys 010 Condensed"/>
      </rPr>
      <t>¼</t>
    </r>
    <r>
      <rPr>
        <b/>
        <sz val="18"/>
        <color theme="1"/>
        <rFont val="Kruti Dev 010"/>
      </rPr>
      <t>Msxkuk</t>
    </r>
    <r>
      <rPr>
        <b/>
        <sz val="18"/>
        <color theme="1"/>
        <rFont val="DevLys 010 Condensed"/>
      </rPr>
      <t>½</t>
    </r>
    <r>
      <rPr>
        <b/>
        <sz val="18"/>
        <color theme="1"/>
        <rFont val="Kruti Dev 010"/>
      </rPr>
      <t xml:space="preserve"> ukxkSj</t>
    </r>
  </si>
  <si>
    <t>vizsy 18</t>
  </si>
  <si>
    <t>lesfdr ekgokj O;; fooj.k¼th-,-19½ l=&amp;2018&amp;19</t>
  </si>
  <si>
    <t>ebZ 18</t>
  </si>
  <si>
    <t>twu 18</t>
  </si>
  <si>
    <t>tqykbZ 18</t>
  </si>
  <si>
    <t>vxLr 18</t>
  </si>
  <si>
    <t>flr- 18</t>
  </si>
  <si>
    <t>vDVw- 18</t>
  </si>
  <si>
    <t>uo- 18</t>
  </si>
  <si>
    <t>fnl- 18</t>
  </si>
  <si>
    <t>tu- 18</t>
  </si>
  <si>
    <t>Qj- 18</t>
  </si>
  <si>
    <t>ekpZ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</si>
</sst>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DevLys 010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Kruti Dev 010"/>
    </font>
    <font>
      <sz val="11"/>
      <color rgb="FF000000"/>
      <name val="Kruti Dev 010"/>
    </font>
    <font>
      <sz val="12"/>
      <color rgb="FF000000"/>
      <name val="Kruti Dev 010"/>
    </font>
    <font>
      <sz val="14"/>
      <color rgb="FF000000"/>
      <name val="Kruti Dev 010"/>
    </font>
    <font>
      <u/>
      <sz val="11"/>
      <color theme="10"/>
      <name val="Calibri"/>
      <family val="2"/>
      <charset val="1"/>
    </font>
    <font>
      <b/>
      <sz val="11"/>
      <color rgb="FF000000"/>
      <name val="Kruti Dev 010"/>
    </font>
    <font>
      <b/>
      <sz val="11"/>
      <color rgb="FF000000"/>
      <name val="Calibri"/>
      <family val="2"/>
      <charset val="1"/>
    </font>
    <font>
      <sz val="14"/>
      <color rgb="FF000000"/>
      <name val="Kruti Dev 011"/>
    </font>
    <font>
      <sz val="14"/>
      <color theme="1"/>
      <name val="Calibri"/>
      <family val="2"/>
      <scheme val="minor"/>
    </font>
    <font>
      <sz val="14"/>
      <color theme="1"/>
      <name val="Kruti Dev 010"/>
    </font>
    <font>
      <sz val="12"/>
      <color theme="1"/>
      <name val="Kruti Dev 010"/>
    </font>
    <font>
      <sz val="14"/>
      <color rgb="FF000000"/>
      <name val="Calibri"/>
      <family val="2"/>
      <charset val="1"/>
    </font>
    <font>
      <b/>
      <sz val="14"/>
      <color rgb="FF000000"/>
      <name val="Kruti Dev 010"/>
    </font>
    <font>
      <sz val="10"/>
      <color rgb="FF000000"/>
      <name val="DevLys"/>
    </font>
    <font>
      <b/>
      <sz val="10"/>
      <color rgb="FF000000"/>
      <name val="DevLys"/>
    </font>
    <font>
      <sz val="11"/>
      <color rgb="FF000000"/>
      <name val="Kruti Dev 011"/>
    </font>
    <font>
      <sz val="12"/>
      <color rgb="FF000000"/>
      <name val="Kruti Dev 011"/>
    </font>
    <font>
      <b/>
      <sz val="12"/>
      <color rgb="FF000000"/>
      <name val="Kruti Dev 011"/>
    </font>
    <font>
      <sz val="12"/>
      <color theme="1"/>
      <name val="Kruti Dev 011"/>
    </font>
    <font>
      <sz val="14"/>
      <color theme="1"/>
      <name val="Calibri "/>
    </font>
    <font>
      <sz val="11"/>
      <color theme="1"/>
      <name val="Calibri"/>
      <family val="2"/>
      <charset val="1"/>
      <scheme val="minor"/>
    </font>
    <font>
      <sz val="11"/>
      <color theme="1"/>
      <name val="DevLys 010"/>
    </font>
    <font>
      <sz val="11"/>
      <color theme="1"/>
      <name val="Agra Condensed"/>
    </font>
    <font>
      <sz val="12"/>
      <color theme="1"/>
      <name val="Agra Condensed"/>
    </font>
    <font>
      <b/>
      <sz val="20"/>
      <color theme="1"/>
      <name val="Kruti Dev 010"/>
    </font>
    <font>
      <b/>
      <u/>
      <sz val="20"/>
      <color theme="1"/>
      <name val="Kruti Dev 010"/>
    </font>
    <font>
      <sz val="11"/>
      <color theme="1"/>
      <name val="Kruti Dev 010"/>
    </font>
    <font>
      <b/>
      <sz val="14"/>
      <color rgb="FF000000"/>
      <name val="DevLys"/>
    </font>
    <font>
      <b/>
      <sz val="16"/>
      <color rgb="FF000000"/>
      <name val="Kruti Dev 010"/>
    </font>
    <font>
      <b/>
      <sz val="14"/>
      <color theme="1"/>
      <name val="Kruti Dev 010"/>
    </font>
    <font>
      <b/>
      <sz val="16"/>
      <color theme="1"/>
      <name val="Kruti Dev 010"/>
    </font>
    <font>
      <b/>
      <sz val="14"/>
      <color theme="1"/>
      <name val="Calibri"/>
      <family val="2"/>
      <scheme val="minor"/>
    </font>
    <font>
      <b/>
      <sz val="18"/>
      <color theme="1"/>
      <name val="Kruti Dev 010"/>
    </font>
    <font>
      <b/>
      <sz val="18"/>
      <color theme="1"/>
      <name val="DevLys 010 Condensed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6" fillId="0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" fillId="0" borderId="0"/>
    <xf numFmtId="0" fontId="27" fillId="0" borderId="0"/>
  </cellStyleXfs>
  <cellXfs count="19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/>
    <xf numFmtId="0" fontId="0" fillId="0" borderId="11" xfId="0" applyBorder="1"/>
    <xf numFmtId="0" fontId="9" fillId="0" borderId="0" xfId="0" applyFont="1"/>
    <xf numFmtId="0" fontId="12" fillId="0" borderId="0" xfId="0" applyFont="1"/>
    <xf numFmtId="0" fontId="9" fillId="0" borderId="1" xfId="0" applyFont="1" applyBorder="1"/>
    <xf numFmtId="0" fontId="0" fillId="0" borderId="0" xfId="0" applyBorder="1"/>
    <xf numFmtId="0" fontId="13" fillId="0" borderId="0" xfId="0" applyFont="1" applyBorder="1"/>
    <xf numFmtId="0" fontId="18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9" fillId="0" borderId="1" xfId="0" applyFont="1" applyBorder="1"/>
    <xf numFmtId="1" fontId="10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left" vertical="center"/>
    </xf>
    <xf numFmtId="0" fontId="15" fillId="0" borderId="0" xfId="5" applyFont="1"/>
    <xf numFmtId="0" fontId="1" fillId="0" borderId="0" xfId="5"/>
    <xf numFmtId="0" fontId="16" fillId="0" borderId="0" xfId="5" applyFont="1"/>
    <xf numFmtId="0" fontId="16" fillId="0" borderId="1" xfId="5" applyFont="1" applyBorder="1"/>
    <xf numFmtId="0" fontId="17" fillId="0" borderId="0" xfId="5" applyFont="1"/>
    <xf numFmtId="0" fontId="15" fillId="0" borderId="0" xfId="6" applyFont="1"/>
    <xf numFmtId="0" fontId="1" fillId="0" borderId="0" xfId="6"/>
    <xf numFmtId="0" fontId="16" fillId="0" borderId="0" xfId="6" applyFont="1"/>
    <xf numFmtId="0" fontId="16" fillId="0" borderId="1" xfId="6" applyFont="1" applyBorder="1"/>
    <xf numFmtId="0" fontId="17" fillId="0" borderId="0" xfId="6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Border="1" applyAlignment="1">
      <alignment horizontal="center" vertical="center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" fontId="23" fillId="0" borderId="1" xfId="0" applyNumberFormat="1" applyFont="1" applyBorder="1"/>
    <xf numFmtId="0" fontId="24" fillId="0" borderId="1" xfId="0" applyFont="1" applyBorder="1"/>
    <xf numFmtId="0" fontId="14" fillId="0" borderId="0" xfId="0" applyFont="1" applyAlignment="1"/>
    <xf numFmtId="0" fontId="14" fillId="0" borderId="9" xfId="0" applyFont="1" applyBorder="1" applyAlignment="1"/>
    <xf numFmtId="0" fontId="16" fillId="0" borderId="0" xfId="5" applyFont="1" applyAlignment="1"/>
    <xf numFmtId="0" fontId="16" fillId="0" borderId="0" xfId="6" applyFont="1" applyAlignment="1"/>
    <xf numFmtId="0" fontId="28" fillId="0" borderId="0" xfId="7" applyFont="1"/>
    <xf numFmtId="0" fontId="27" fillId="0" borderId="0" xfId="7"/>
    <xf numFmtId="0" fontId="29" fillId="0" borderId="0" xfId="7" applyFont="1"/>
    <xf numFmtId="0" fontId="30" fillId="0" borderId="1" xfId="7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4" xfId="0" applyFont="1" applyBorder="1" applyAlignment="1">
      <alignment vertical="top" wrapText="1"/>
    </xf>
    <xf numFmtId="0" fontId="16" fillId="0" borderId="0" xfId="7" applyFont="1"/>
    <xf numFmtId="0" fontId="33" fillId="0" borderId="0" xfId="7" applyFont="1"/>
    <xf numFmtId="0" fontId="16" fillId="0" borderId="1" xfId="7" applyFont="1" applyBorder="1" applyAlignment="1">
      <alignment vertical="center"/>
    </xf>
    <xf numFmtId="0" fontId="16" fillId="0" borderId="1" xfId="7" applyFont="1" applyBorder="1" applyAlignment="1">
      <alignment vertical="top" wrapText="1"/>
    </xf>
    <xf numFmtId="0" fontId="16" fillId="0" borderId="1" xfId="7" applyFont="1" applyBorder="1" applyAlignment="1">
      <alignment vertical="center" wrapText="1"/>
    </xf>
    <xf numFmtId="0" fontId="16" fillId="0" borderId="1" xfId="7" applyFont="1" applyBorder="1" applyAlignment="1">
      <alignment wrapText="1"/>
    </xf>
    <xf numFmtId="0" fontId="16" fillId="0" borderId="1" xfId="7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36" fillId="0" borderId="1" xfId="6" applyFont="1" applyBorder="1" applyAlignment="1">
      <alignment horizontal="center" vertical="center"/>
    </xf>
    <xf numFmtId="0" fontId="38" fillId="0" borderId="1" xfId="6" applyFont="1" applyBorder="1"/>
    <xf numFmtId="1" fontId="36" fillId="0" borderId="1" xfId="6" applyNumberFormat="1" applyFont="1" applyBorder="1" applyAlignment="1">
      <alignment horizontal="center" vertical="center"/>
    </xf>
    <xf numFmtId="0" fontId="38" fillId="0" borderId="1" xfId="6" applyFont="1" applyBorder="1" applyAlignment="1">
      <alignment horizontal="center" vertical="center"/>
    </xf>
    <xf numFmtId="0" fontId="41" fillId="0" borderId="0" xfId="6" applyFont="1"/>
    <xf numFmtId="0" fontId="15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1" fontId="36" fillId="0" borderId="1" xfId="5" applyNumberFormat="1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3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5" fillId="0" borderId="1" xfId="2" applyNumberFormat="1" applyFont="1" applyBorder="1" applyAlignment="1" applyProtection="1">
      <alignment horizontal="center" wrapText="1"/>
    </xf>
    <xf numFmtId="0" fontId="25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7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31" fillId="0" borderId="0" xfId="7" applyFont="1" applyAlignment="1">
      <alignment horizontal="center" vertical="center" wrapText="1"/>
    </xf>
    <xf numFmtId="0" fontId="32" fillId="0" borderId="0" xfId="7" applyFont="1" applyAlignment="1">
      <alignment horizontal="center" vertical="center" wrapText="1"/>
    </xf>
    <xf numFmtId="0" fontId="16" fillId="0" borderId="0" xfId="7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9" fillId="0" borderId="0" xfId="6" applyFont="1" applyAlignment="1">
      <alignment horizontal="center" vertical="center"/>
    </xf>
    <xf numFmtId="0" fontId="37" fillId="0" borderId="9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/>
    </xf>
    <xf numFmtId="0" fontId="15" fillId="0" borderId="1" xfId="5" applyFont="1" applyBorder="1" applyAlignment="1">
      <alignment horizontal="center"/>
    </xf>
    <xf numFmtId="0" fontId="36" fillId="0" borderId="1" xfId="5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/>
    </xf>
    <xf numFmtId="0" fontId="36" fillId="0" borderId="0" xfId="5" applyFont="1" applyAlignment="1">
      <alignment horizontal="center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center"/>
    </xf>
    <xf numFmtId="0" fontId="36" fillId="0" borderId="9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36" fillId="0" borderId="1" xfId="6" applyFont="1" applyBorder="1" applyAlignment="1">
      <alignment horizontal="center" vertical="center"/>
    </xf>
    <xf numFmtId="0" fontId="38" fillId="0" borderId="1" xfId="6" applyFont="1" applyBorder="1" applyAlignment="1">
      <alignment horizontal="center" vertical="center"/>
    </xf>
    <xf numFmtId="0" fontId="16" fillId="0" borderId="0" xfId="6" applyFont="1" applyAlignment="1">
      <alignment horizontal="center"/>
    </xf>
    <xf numFmtId="0" fontId="16" fillId="0" borderId="1" xfId="6" applyFont="1" applyBorder="1" applyAlignment="1">
      <alignment horizontal="center" vertical="top" wrapText="1"/>
    </xf>
    <xf numFmtId="0" fontId="26" fillId="0" borderId="0" xfId="6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2 2 2" xfId="6"/>
    <cellStyle name="Normal 2 3" xfId="5"/>
    <cellStyle name="Normal 3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6"/>
  <sheetViews>
    <sheetView workbookViewId="0">
      <selection activeCell="B5" sqref="B5:E5"/>
    </sheetView>
  </sheetViews>
  <sheetFormatPr defaultRowHeight="15.5"/>
  <cols>
    <col min="1" max="1" width="3.54296875" style="1" customWidth="1"/>
    <col min="2" max="2" width="18.453125" style="1" customWidth="1"/>
    <col min="3" max="3" width="9.7265625" style="1" customWidth="1"/>
    <col min="4" max="4" width="14.453125" style="1" customWidth="1"/>
    <col min="5" max="5" width="16.1796875" style="1" bestFit="1" customWidth="1"/>
    <col min="6" max="6" width="12.81640625" style="1" customWidth="1"/>
    <col min="7" max="7" width="10.54296875" style="1" bestFit="1" customWidth="1"/>
    <col min="8" max="8" width="6.26953125" style="1" customWidth="1"/>
    <col min="9" max="9" width="7.54296875" style="1" customWidth="1"/>
    <col min="10" max="10" width="8.81640625" style="1" customWidth="1"/>
    <col min="11" max="11" width="10" style="1" customWidth="1"/>
    <col min="12" max="12" width="6.81640625" style="1" customWidth="1"/>
    <col min="13" max="13" width="9" style="1" customWidth="1"/>
    <col min="14" max="14" width="8" style="1" customWidth="1"/>
    <col min="15" max="15" width="8.26953125" style="1" customWidth="1"/>
    <col min="16" max="16" width="10.54296875" style="1" bestFit="1" customWidth="1"/>
    <col min="17" max="17" width="11.54296875" style="1" bestFit="1" customWidth="1"/>
    <col min="18" max="1023" width="9.1796875" style="1"/>
  </cols>
  <sheetData>
    <row r="1" spans="1:1022" ht="15.75" customHeight="1">
      <c r="A1" s="45"/>
      <c r="B1" s="45"/>
      <c r="C1" s="118" t="s">
        <v>176</v>
      </c>
      <c r="D1" s="118"/>
      <c r="E1" s="118"/>
      <c r="F1" s="118"/>
      <c r="G1" s="118"/>
      <c r="H1" s="118"/>
      <c r="I1" s="118"/>
      <c r="J1" s="45"/>
      <c r="K1" s="118" t="s">
        <v>177</v>
      </c>
      <c r="L1" s="118"/>
      <c r="M1" s="45"/>
      <c r="N1" s="45"/>
      <c r="O1" s="4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34.5" customHeight="1">
      <c r="A2" s="45"/>
      <c r="B2" s="45"/>
      <c r="C2" s="45"/>
      <c r="D2" s="45"/>
      <c r="E2" s="45"/>
      <c r="F2" s="45" t="s">
        <v>122</v>
      </c>
      <c r="G2" s="45"/>
      <c r="H2" s="45"/>
      <c r="I2" s="45"/>
      <c r="J2" s="45"/>
      <c r="K2" s="45"/>
      <c r="L2" s="45"/>
      <c r="M2" s="45"/>
      <c r="N2" s="45"/>
      <c r="O2" s="4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customHeight="1">
      <c r="A3" s="45"/>
      <c r="B3" s="118" t="s">
        <v>123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5"/>
      <c r="N3" s="45"/>
      <c r="O3" s="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customHeight="1">
      <c r="A4" s="45"/>
      <c r="B4" s="118" t="s">
        <v>124</v>
      </c>
      <c r="C4" s="118"/>
      <c r="D4" s="118"/>
      <c r="E4" s="118"/>
      <c r="F4" s="118"/>
      <c r="G4" s="45"/>
      <c r="H4" s="45"/>
      <c r="I4" s="45"/>
      <c r="J4" s="45"/>
      <c r="K4" s="45"/>
      <c r="L4" s="45"/>
      <c r="M4" s="45"/>
      <c r="N4" s="45"/>
      <c r="O4" s="4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customHeight="1">
      <c r="A5" s="46"/>
      <c r="B5" s="117" t="s">
        <v>178</v>
      </c>
      <c r="C5" s="117"/>
      <c r="D5" s="117"/>
      <c r="E5" s="117"/>
      <c r="F5" s="46"/>
      <c r="G5" s="36"/>
      <c r="H5" s="36"/>
      <c r="I5" s="36"/>
      <c r="J5" s="36"/>
      <c r="K5" s="36"/>
      <c r="L5" s="36"/>
      <c r="M5" s="36"/>
      <c r="N5" s="36"/>
      <c r="O5" s="3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92.25" customHeight="1">
      <c r="A6" s="114" t="s">
        <v>102</v>
      </c>
      <c r="B6" s="115" t="s">
        <v>125</v>
      </c>
      <c r="C6" s="115" t="s">
        <v>104</v>
      </c>
      <c r="D6" s="115" t="s">
        <v>126</v>
      </c>
      <c r="E6" s="114" t="s">
        <v>127</v>
      </c>
      <c r="F6" s="114" t="s">
        <v>128</v>
      </c>
      <c r="G6" s="114" t="s">
        <v>129</v>
      </c>
      <c r="H6" s="115" t="s">
        <v>130</v>
      </c>
      <c r="I6" s="114" t="s">
        <v>131</v>
      </c>
      <c r="J6" s="114" t="s">
        <v>132</v>
      </c>
      <c r="K6" s="114" t="s">
        <v>133</v>
      </c>
      <c r="L6" s="114"/>
      <c r="M6" s="115" t="s">
        <v>136</v>
      </c>
      <c r="N6" s="115" t="s">
        <v>137</v>
      </c>
      <c r="O6" s="114" t="s">
        <v>138</v>
      </c>
      <c r="P6" s="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5.75" customHeight="1">
      <c r="A7" s="114"/>
      <c r="B7" s="116"/>
      <c r="C7" s="116"/>
      <c r="D7" s="116"/>
      <c r="E7" s="114"/>
      <c r="F7" s="114"/>
      <c r="G7" s="114"/>
      <c r="H7" s="116"/>
      <c r="I7" s="114"/>
      <c r="J7" s="114"/>
      <c r="K7" s="27" t="s">
        <v>134</v>
      </c>
      <c r="L7" s="27" t="s">
        <v>135</v>
      </c>
      <c r="M7" s="116"/>
      <c r="N7" s="116"/>
      <c r="O7" s="1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>
      <c r="A8" s="6">
        <v>1</v>
      </c>
      <c r="B8" s="20">
        <v>2</v>
      </c>
      <c r="C8" s="20"/>
      <c r="D8" s="20">
        <v>3</v>
      </c>
      <c r="E8" s="6">
        <v>4</v>
      </c>
      <c r="F8" s="6">
        <v>5</v>
      </c>
      <c r="G8" s="6">
        <v>6</v>
      </c>
      <c r="H8" s="6">
        <v>7</v>
      </c>
      <c r="I8" s="6"/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>
      <c r="A9" s="108" t="s">
        <v>139</v>
      </c>
      <c r="B9" s="109"/>
      <c r="C9" s="109"/>
      <c r="D9" s="109"/>
      <c r="E9" s="110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022" s="1" customFormat="1" ht="16.5" customHeight="1">
      <c r="A10" s="21">
        <v>1</v>
      </c>
      <c r="B10" s="51" t="s">
        <v>141</v>
      </c>
      <c r="C10" s="103" t="s">
        <v>86</v>
      </c>
      <c r="D10" s="31">
        <v>3019010000935</v>
      </c>
      <c r="E10" s="22" t="s">
        <v>142</v>
      </c>
      <c r="F10" s="23">
        <v>111001852662</v>
      </c>
      <c r="G10" s="22" t="s">
        <v>143</v>
      </c>
      <c r="H10" s="51" t="s">
        <v>144</v>
      </c>
      <c r="I10" s="21">
        <v>75700</v>
      </c>
      <c r="J10" s="21">
        <v>908400</v>
      </c>
      <c r="K10" s="24" t="s">
        <v>145</v>
      </c>
      <c r="L10" s="21">
        <v>18400</v>
      </c>
      <c r="M10" s="21">
        <f>J10+L10</f>
        <v>926800</v>
      </c>
      <c r="N10" s="21">
        <v>899600</v>
      </c>
      <c r="O10" s="21">
        <v>73500</v>
      </c>
    </row>
    <row r="11" spans="1:1022" s="1" customFormat="1" ht="16.5" customHeight="1">
      <c r="A11" s="21">
        <v>3</v>
      </c>
      <c r="B11" s="21"/>
      <c r="C11" s="104"/>
      <c r="D11" s="21"/>
      <c r="E11" s="22"/>
      <c r="F11" s="23"/>
      <c r="G11" s="22"/>
      <c r="H11" s="21"/>
      <c r="I11" s="21">
        <v>0</v>
      </c>
      <c r="J11" s="21">
        <v>0</v>
      </c>
      <c r="K11" s="24"/>
      <c r="L11" s="21">
        <v>0</v>
      </c>
      <c r="M11" s="21">
        <f t="shared" ref="M11" si="0">J11+L11</f>
        <v>0</v>
      </c>
      <c r="N11" s="21">
        <v>0</v>
      </c>
      <c r="O11" s="21">
        <v>0</v>
      </c>
    </row>
    <row r="12" spans="1:1022" s="1" customFormat="1" ht="16.5" customHeight="1">
      <c r="A12" s="21">
        <v>4</v>
      </c>
      <c r="B12" s="21"/>
      <c r="C12" s="104"/>
      <c r="D12" s="21"/>
      <c r="E12" s="25"/>
      <c r="F12" s="21"/>
      <c r="G12" s="21"/>
      <c r="H12" s="21"/>
      <c r="I12" s="21">
        <v>0</v>
      </c>
      <c r="J12" s="21">
        <v>0</v>
      </c>
      <c r="K12" s="24"/>
      <c r="L12" s="21">
        <f t="shared" ref="L12" si="1">ROUND(I12*0.03,-2)*8</f>
        <v>0</v>
      </c>
      <c r="M12" s="21">
        <v>0</v>
      </c>
      <c r="N12" s="21">
        <v>0</v>
      </c>
      <c r="O12" s="21">
        <v>0</v>
      </c>
    </row>
    <row r="13" spans="1:1022" s="1" customFormat="1">
      <c r="A13" s="5"/>
      <c r="B13" s="21"/>
      <c r="C13" s="105"/>
      <c r="D13" s="21"/>
      <c r="E13" s="27"/>
      <c r="F13" s="22" t="s">
        <v>88</v>
      </c>
      <c r="G13" s="22"/>
      <c r="H13" s="21"/>
      <c r="I13" s="21">
        <f>SUM(I10:I12)</f>
        <v>75700</v>
      </c>
      <c r="J13" s="21">
        <f>SUM(J10:J12)</f>
        <v>908400</v>
      </c>
      <c r="K13" s="21"/>
      <c r="L13" s="27">
        <f>SUM(L10:L12)</f>
        <v>18400</v>
      </c>
      <c r="M13" s="27">
        <f>SUM(M10:M12)</f>
        <v>926800</v>
      </c>
      <c r="N13" s="27">
        <f>SUM(N10:N12)</f>
        <v>899600</v>
      </c>
      <c r="O13" s="21">
        <f>SUM(O10:O12)</f>
        <v>73500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s="1" customFormat="1" ht="18.75" customHeight="1">
      <c r="A14" s="108" t="s">
        <v>140</v>
      </c>
      <c r="B14" s="109"/>
      <c r="C14" s="109"/>
      <c r="D14" s="109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022" s="1" customFormat="1" ht="15.75" customHeight="1">
      <c r="A15" s="21">
        <v>1</v>
      </c>
      <c r="B15" s="51" t="s">
        <v>146</v>
      </c>
      <c r="C15" s="106" t="s">
        <v>86</v>
      </c>
      <c r="D15" s="21">
        <v>61107539639</v>
      </c>
      <c r="E15" s="22" t="s">
        <v>147</v>
      </c>
      <c r="F15" s="23">
        <v>111004254988</v>
      </c>
      <c r="G15" s="51" t="s">
        <v>148</v>
      </c>
      <c r="H15" s="28" t="s">
        <v>83</v>
      </c>
      <c r="I15" s="21">
        <v>43800</v>
      </c>
      <c r="J15" s="21">
        <f>I15*12</f>
        <v>525600</v>
      </c>
      <c r="K15" s="24">
        <v>44013</v>
      </c>
      <c r="L15" s="21">
        <v>10400</v>
      </c>
      <c r="M15" s="21">
        <f>J15+L15</f>
        <v>536000</v>
      </c>
      <c r="N15" s="21">
        <v>510800</v>
      </c>
      <c r="O15" s="21">
        <v>40100</v>
      </c>
      <c r="P15" s="2"/>
      <c r="Q15" s="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s="1" customFormat="1" ht="15.75" customHeight="1">
      <c r="A16" s="21">
        <v>2</v>
      </c>
      <c r="B16" s="51" t="s">
        <v>149</v>
      </c>
      <c r="C16" s="107"/>
      <c r="D16" s="21">
        <v>61041395790</v>
      </c>
      <c r="E16" s="22" t="s">
        <v>150</v>
      </c>
      <c r="F16" s="29">
        <v>110091941320</v>
      </c>
      <c r="G16" s="51" t="s">
        <v>148</v>
      </c>
      <c r="H16" s="28" t="s">
        <v>83</v>
      </c>
      <c r="I16" s="90">
        <f t="shared" ref="I16" si="2">ROUND(O16*0.03+O16,-2)</f>
        <v>43800</v>
      </c>
      <c r="J16" s="21">
        <f t="shared" ref="J16:J18" si="3">I16*12</f>
        <v>525600</v>
      </c>
      <c r="K16" s="24">
        <v>44013</v>
      </c>
      <c r="L16" s="21">
        <v>10400</v>
      </c>
      <c r="M16" s="21">
        <f t="shared" ref="M16:M20" si="4">J16+L16</f>
        <v>536000</v>
      </c>
      <c r="N16" s="21">
        <v>520400</v>
      </c>
      <c r="O16" s="21">
        <v>42500</v>
      </c>
      <c r="P16" s="2"/>
      <c r="Q16" s="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s="1" customFormat="1">
      <c r="A17" s="21">
        <v>3</v>
      </c>
      <c r="B17" s="51" t="s">
        <v>151</v>
      </c>
      <c r="C17" s="107"/>
      <c r="D17" s="21">
        <v>33303506190</v>
      </c>
      <c r="E17" s="30" t="s">
        <v>152</v>
      </c>
      <c r="F17" s="31">
        <v>110122785255</v>
      </c>
      <c r="G17" s="51" t="s">
        <v>148</v>
      </c>
      <c r="H17" s="28" t="s">
        <v>153</v>
      </c>
      <c r="I17" s="21">
        <v>0</v>
      </c>
      <c r="J17" s="41">
        <f t="shared" si="3"/>
        <v>0</v>
      </c>
      <c r="K17" s="24"/>
      <c r="L17" s="41">
        <v>0</v>
      </c>
      <c r="M17" s="21">
        <f t="shared" si="4"/>
        <v>0</v>
      </c>
      <c r="N17" s="41">
        <v>0</v>
      </c>
      <c r="O17" s="21">
        <v>0</v>
      </c>
      <c r="P17" s="2"/>
      <c r="Q17" s="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s="1" customFormat="1">
      <c r="A18" s="21">
        <v>4</v>
      </c>
      <c r="B18" s="51" t="s">
        <v>154</v>
      </c>
      <c r="C18" s="107"/>
      <c r="D18" s="21">
        <v>51086618462</v>
      </c>
      <c r="E18" s="22" t="s">
        <v>155</v>
      </c>
      <c r="F18" s="32">
        <v>682475</v>
      </c>
      <c r="G18" s="51" t="s">
        <v>156</v>
      </c>
      <c r="H18" s="51" t="s">
        <v>157</v>
      </c>
      <c r="I18" s="41">
        <v>34400</v>
      </c>
      <c r="J18" s="41">
        <f t="shared" si="3"/>
        <v>412800</v>
      </c>
      <c r="K18" s="24">
        <v>44013</v>
      </c>
      <c r="L18" s="41">
        <v>8000</v>
      </c>
      <c r="M18" s="41">
        <f t="shared" si="4"/>
        <v>420800</v>
      </c>
      <c r="N18" s="41">
        <v>408800</v>
      </c>
      <c r="O18" s="21">
        <v>33400</v>
      </c>
      <c r="P18" s="2"/>
      <c r="Q18" s="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s="1" customFormat="1">
      <c r="A19" s="51">
        <v>5</v>
      </c>
      <c r="B19" s="51" t="s">
        <v>158</v>
      </c>
      <c r="C19" s="50"/>
      <c r="D19" s="51"/>
      <c r="E19" s="22"/>
      <c r="F19" s="53"/>
      <c r="G19" s="52" t="s">
        <v>159</v>
      </c>
      <c r="H19" s="52" t="s">
        <v>160</v>
      </c>
      <c r="I19" s="52"/>
      <c r="J19" s="52"/>
      <c r="K19" s="35"/>
      <c r="L19" s="52"/>
      <c r="M19" s="52"/>
      <c r="N19" s="49"/>
      <c r="O19" s="52"/>
      <c r="P19" s="2"/>
      <c r="Q19" s="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s="1" customFormat="1">
      <c r="A20" s="21"/>
      <c r="B20" s="21"/>
      <c r="C20" s="21"/>
      <c r="D20" s="21"/>
      <c r="E20" s="108" t="s">
        <v>89</v>
      </c>
      <c r="F20" s="110"/>
      <c r="G20" s="34"/>
      <c r="H20" s="34"/>
      <c r="I20" s="34">
        <f>SUM(I15:I18)</f>
        <v>122000</v>
      </c>
      <c r="J20" s="34">
        <f>SUM(J15:J18)</f>
        <v>1464000</v>
      </c>
      <c r="K20" s="35"/>
      <c r="L20" s="34">
        <f>SUM(L15:L18)</f>
        <v>28800</v>
      </c>
      <c r="M20" s="34">
        <f t="shared" si="4"/>
        <v>1492800</v>
      </c>
      <c r="N20" s="26">
        <f>SUM(N15:N18)</f>
        <v>1440000</v>
      </c>
      <c r="O20" s="34">
        <f>SUM(O15:O18)</f>
        <v>116000</v>
      </c>
      <c r="P20" s="3"/>
      <c r="Q20" s="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s="1" customFormat="1">
      <c r="A21" s="21"/>
      <c r="B21" s="36"/>
      <c r="C21" s="36"/>
      <c r="D21" s="36"/>
      <c r="E21" s="26"/>
      <c r="F21" s="25" t="s">
        <v>90</v>
      </c>
      <c r="G21" s="21"/>
      <c r="H21" s="21"/>
      <c r="I21" s="21">
        <f>I13+I20</f>
        <v>197700</v>
      </c>
      <c r="J21" s="21">
        <f>J13+J20</f>
        <v>2372400</v>
      </c>
      <c r="K21" s="21"/>
      <c r="L21" s="21">
        <f>L13+L20</f>
        <v>47200</v>
      </c>
      <c r="M21" s="21">
        <f>M13+M20</f>
        <v>2419600</v>
      </c>
      <c r="N21" s="21">
        <f>N13+N20</f>
        <v>2339600</v>
      </c>
      <c r="O21" s="21">
        <f>O13+O20</f>
        <v>189500</v>
      </c>
      <c r="P21" s="3"/>
      <c r="Q21" s="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s="1" customFormat="1">
      <c r="A22" s="108" t="s">
        <v>91</v>
      </c>
      <c r="B22" s="109"/>
      <c r="C22" s="109"/>
      <c r="D22" s="109"/>
      <c r="E22" s="110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3"/>
      <c r="Q22" s="3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s="1" customFormat="1">
      <c r="A23" s="21"/>
      <c r="B23" s="21"/>
      <c r="C23" s="21"/>
      <c r="D23" s="21"/>
      <c r="E23" s="25" t="s">
        <v>92</v>
      </c>
      <c r="F23" s="25"/>
      <c r="G23" s="21"/>
      <c r="H23" s="21"/>
      <c r="I23" s="21"/>
      <c r="J23" s="21"/>
      <c r="K23" s="21"/>
      <c r="L23" s="21"/>
      <c r="M23" s="21">
        <v>286656</v>
      </c>
      <c r="N23" s="21">
        <v>278352</v>
      </c>
      <c r="O23" s="21"/>
      <c r="P23" s="3"/>
      <c r="Q23" s="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s="1" customFormat="1">
      <c r="A24" s="21"/>
      <c r="B24" s="21"/>
      <c r="C24" s="21"/>
      <c r="D24" s="21"/>
      <c r="E24" s="25" t="s">
        <v>93</v>
      </c>
      <c r="F24" s="25"/>
      <c r="G24" s="21"/>
      <c r="H24" s="21"/>
      <c r="I24" s="21"/>
      <c r="J24" s="21"/>
      <c r="K24" s="21"/>
      <c r="L24" s="21"/>
      <c r="M24" s="21">
        <v>191104</v>
      </c>
      <c r="N24" s="21">
        <v>185568</v>
      </c>
      <c r="O24" s="21"/>
      <c r="P24" s="3"/>
      <c r="Q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s="1" customFormat="1">
      <c r="A25" s="21"/>
      <c r="B25" s="21"/>
      <c r="C25" s="21"/>
      <c r="D25" s="21"/>
      <c r="E25" s="25" t="s">
        <v>94</v>
      </c>
      <c r="F25" s="25"/>
      <c r="G25" s="21"/>
      <c r="H25" s="21"/>
      <c r="I25" s="21"/>
      <c r="J25" s="21"/>
      <c r="K25" s="21"/>
      <c r="L25" s="21"/>
      <c r="M25" s="21"/>
      <c r="N25" s="21">
        <v>11370</v>
      </c>
      <c r="O25" s="21"/>
      <c r="P25" s="3"/>
      <c r="Q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s="1" customFormat="1">
      <c r="A26" s="21"/>
      <c r="B26" s="21"/>
      <c r="C26" s="21"/>
      <c r="D26" s="21"/>
      <c r="E26" s="21" t="s">
        <v>95</v>
      </c>
      <c r="F26" s="25"/>
      <c r="G26" s="21"/>
      <c r="H26" s="21"/>
      <c r="I26" s="21"/>
      <c r="J26" s="21"/>
      <c r="K26" s="21"/>
      <c r="L26" s="21"/>
      <c r="M26" s="21">
        <v>111477</v>
      </c>
      <c r="N26" s="21">
        <v>108248</v>
      </c>
      <c r="O26" s="21"/>
      <c r="P26" s="3"/>
      <c r="Q26" s="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s="1" customFormat="1">
      <c r="A27" s="21"/>
      <c r="B27" s="21"/>
      <c r="C27" s="21"/>
      <c r="D27" s="21"/>
      <c r="E27" s="25" t="s">
        <v>161</v>
      </c>
      <c r="F27" s="25">
        <v>3</v>
      </c>
      <c r="G27" s="21"/>
      <c r="H27" s="21"/>
      <c r="I27" s="21"/>
      <c r="J27" s="21"/>
      <c r="K27" s="21"/>
      <c r="L27" s="21"/>
      <c r="M27" s="21">
        <f>6774*F27</f>
        <v>20322</v>
      </c>
      <c r="N27" s="21">
        <f>M27</f>
        <v>20322</v>
      </c>
      <c r="O27" s="21"/>
      <c r="P27" s="2"/>
      <c r="Q27" s="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s="1" customFormat="1">
      <c r="A28" s="21"/>
      <c r="B28" s="30" t="s">
        <v>152</v>
      </c>
      <c r="C28" s="21"/>
      <c r="D28" s="51" t="s">
        <v>148</v>
      </c>
      <c r="E28" s="21" t="s">
        <v>97</v>
      </c>
      <c r="F28" s="25"/>
      <c r="G28" s="21"/>
      <c r="H28" s="21"/>
      <c r="I28" s="21"/>
      <c r="J28" s="21"/>
      <c r="K28" s="21"/>
      <c r="L28" s="21"/>
      <c r="M28" s="21">
        <v>318000</v>
      </c>
      <c r="N28" s="21">
        <f>M28</f>
        <v>318000</v>
      </c>
      <c r="O28" s="21"/>
      <c r="P28" s="2"/>
      <c r="Q28" s="2"/>
    </row>
    <row r="29" spans="1:1022" s="1" customFormat="1" ht="15.75" customHeight="1">
      <c r="A29" s="21"/>
      <c r="B29" s="21"/>
      <c r="C29" s="21"/>
      <c r="D29" s="21"/>
      <c r="E29" s="21" t="s">
        <v>98</v>
      </c>
      <c r="F29" s="31"/>
      <c r="G29" s="21"/>
      <c r="H29" s="28"/>
      <c r="I29" s="21"/>
      <c r="J29" s="21"/>
      <c r="K29" s="21"/>
      <c r="L29" s="21"/>
      <c r="M29" s="21">
        <f>I29*12</f>
        <v>0</v>
      </c>
      <c r="N29" s="21">
        <f>I29*12</f>
        <v>0</v>
      </c>
      <c r="O29" s="21"/>
      <c r="P29" s="2"/>
      <c r="Q29" s="2"/>
    </row>
    <row r="30" spans="1:1022" s="1" customFormat="1" ht="15.75" customHeight="1">
      <c r="A30" s="21"/>
      <c r="B30" s="21"/>
      <c r="C30" s="21"/>
      <c r="D30" s="21"/>
      <c r="E30" s="21" t="s">
        <v>99</v>
      </c>
      <c r="F30" s="31"/>
      <c r="G30" s="21"/>
      <c r="H30" s="28"/>
      <c r="I30" s="37"/>
      <c r="J30" s="38"/>
      <c r="K30" s="39"/>
      <c r="L30" s="21"/>
      <c r="M30" s="21"/>
      <c r="N30" s="21">
        <v>0</v>
      </c>
      <c r="O30" s="21"/>
      <c r="P30" s="2"/>
      <c r="Q30" s="2"/>
    </row>
    <row r="31" spans="1:1022" s="1" customFormat="1">
      <c r="A31" s="21"/>
      <c r="B31" s="21"/>
      <c r="C31" s="21"/>
      <c r="D31" s="21"/>
      <c r="E31" s="27" t="s">
        <v>101</v>
      </c>
      <c r="F31" s="27"/>
      <c r="G31" s="27"/>
      <c r="H31" s="27"/>
      <c r="I31" s="27"/>
      <c r="J31" s="27"/>
      <c r="K31" s="27"/>
      <c r="L31" s="27"/>
      <c r="M31" s="27">
        <f>SUM(M23:M30)</f>
        <v>927559</v>
      </c>
      <c r="N31" s="27">
        <f>SUM(N23:N30)</f>
        <v>921860</v>
      </c>
      <c r="O31" s="21"/>
    </row>
    <row r="32" spans="1:1022" s="1" customFormat="1">
      <c r="A32" s="21"/>
      <c r="B32" s="21"/>
      <c r="C32" s="21"/>
      <c r="D32" s="21"/>
      <c r="E32" s="27" t="s">
        <v>90</v>
      </c>
      <c r="F32" s="21"/>
      <c r="G32" s="21"/>
      <c r="H32" s="21"/>
      <c r="I32" s="21"/>
      <c r="J32" s="21"/>
      <c r="K32" s="21"/>
      <c r="L32" s="21"/>
      <c r="M32" s="27">
        <f>M21+M31</f>
        <v>3347159</v>
      </c>
      <c r="N32" s="27">
        <f>N21+N31</f>
        <v>3261460</v>
      </c>
      <c r="O32" s="21"/>
    </row>
    <row r="33" spans="1:4" s="1" customFormat="1">
      <c r="A33"/>
      <c r="B33"/>
      <c r="C33"/>
      <c r="D33"/>
    </row>
    <row r="34" spans="1:4" s="1" customFormat="1">
      <c r="A34"/>
      <c r="B34"/>
      <c r="C34"/>
      <c r="D34"/>
    </row>
    <row r="35" spans="1:4" s="1" customFormat="1">
      <c r="A35"/>
      <c r="B35"/>
      <c r="C35"/>
      <c r="D35"/>
    </row>
    <row r="36" spans="1:4" s="1" customFormat="1">
      <c r="A36" s="1" t="s">
        <v>1</v>
      </c>
    </row>
  </sheetData>
  <mergeCells count="28">
    <mergeCell ref="B5:E5"/>
    <mergeCell ref="H6:H7"/>
    <mergeCell ref="C1:I1"/>
    <mergeCell ref="K1:L1"/>
    <mergeCell ref="B3:L3"/>
    <mergeCell ref="B4:F4"/>
    <mergeCell ref="A9:E9"/>
    <mergeCell ref="F9:O9"/>
    <mergeCell ref="J6:J7"/>
    <mergeCell ref="A6:A7"/>
    <mergeCell ref="E6:E7"/>
    <mergeCell ref="F6:F7"/>
    <mergeCell ref="G6:G7"/>
    <mergeCell ref="I6:I7"/>
    <mergeCell ref="B6:B7"/>
    <mergeCell ref="C6:C7"/>
    <mergeCell ref="D6:D7"/>
    <mergeCell ref="K6:L6"/>
    <mergeCell ref="M6:M7"/>
    <mergeCell ref="N6:N7"/>
    <mergeCell ref="O6:O7"/>
    <mergeCell ref="C10:C13"/>
    <mergeCell ref="C15:C18"/>
    <mergeCell ref="A14:E14"/>
    <mergeCell ref="F14:O14"/>
    <mergeCell ref="A22:E22"/>
    <mergeCell ref="F22:O22"/>
    <mergeCell ref="E20:F20"/>
  </mergeCells>
  <pageMargins left="0.7" right="0.7" top="0.75" bottom="0.75" header="0.3" footer="0.3"/>
  <pageSetup paperSize="9" scale="84" orientation="landscape" r:id="rId1"/>
  <rowBreaks count="1" manualBreakCount="1">
    <brk id="32" max="16383" man="1"/>
  </rowBreaks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1" sqref="B1:J1"/>
    </sheetView>
  </sheetViews>
  <sheetFormatPr defaultRowHeight="14.5"/>
  <cols>
    <col min="1" max="1" width="5.54296875" customWidth="1"/>
    <col min="2" max="2" width="10.81640625" customWidth="1"/>
    <col min="3" max="3" width="22.1796875" customWidth="1"/>
  </cols>
  <sheetData>
    <row r="1" spans="1:14" ht="18">
      <c r="A1" s="43"/>
      <c r="B1" s="191" t="s">
        <v>185</v>
      </c>
      <c r="C1" s="191"/>
      <c r="D1" s="191"/>
      <c r="E1" s="191"/>
      <c r="F1" s="191"/>
      <c r="G1" s="191"/>
      <c r="H1" s="191"/>
      <c r="I1" s="191"/>
      <c r="J1" s="191"/>
      <c r="K1" s="43"/>
      <c r="L1" s="43"/>
      <c r="M1" s="43"/>
      <c r="N1" s="43"/>
    </row>
    <row r="2" spans="1:14">
      <c r="A2" s="43"/>
      <c r="B2" s="43"/>
      <c r="C2" s="43"/>
      <c r="D2" s="43"/>
      <c r="E2" s="192" t="s">
        <v>115</v>
      </c>
      <c r="F2" s="192"/>
      <c r="G2" s="192"/>
      <c r="H2" s="43"/>
      <c r="I2" s="43"/>
      <c r="J2" s="43"/>
      <c r="K2" s="43"/>
      <c r="L2" s="43"/>
      <c r="M2" s="43"/>
      <c r="N2" s="43"/>
    </row>
    <row r="3" spans="1:14" ht="23.5" customHeight="1">
      <c r="A3" s="40" t="s">
        <v>102</v>
      </c>
      <c r="B3" s="40" t="s">
        <v>116</v>
      </c>
      <c r="C3" s="40" t="s">
        <v>104</v>
      </c>
      <c r="D3" s="193" t="s">
        <v>117</v>
      </c>
      <c r="E3" s="193"/>
      <c r="F3" s="193" t="s">
        <v>118</v>
      </c>
      <c r="G3" s="193"/>
      <c r="H3" s="193" t="s">
        <v>119</v>
      </c>
      <c r="I3" s="193"/>
      <c r="J3" s="193" t="s">
        <v>120</v>
      </c>
      <c r="K3" s="193"/>
      <c r="L3" s="43"/>
      <c r="M3" s="43"/>
      <c r="N3" s="43"/>
    </row>
    <row r="4" spans="1:14">
      <c r="A4" s="40"/>
      <c r="B4" s="40"/>
      <c r="C4" s="40"/>
      <c r="D4" s="40" t="s">
        <v>113</v>
      </c>
      <c r="E4" s="40" t="s">
        <v>114</v>
      </c>
      <c r="F4" s="40" t="s">
        <v>113</v>
      </c>
      <c r="G4" s="40" t="s">
        <v>114</v>
      </c>
      <c r="H4" s="40" t="s">
        <v>113</v>
      </c>
      <c r="I4" s="40" t="s">
        <v>114</v>
      </c>
      <c r="J4" s="40" t="s">
        <v>113</v>
      </c>
      <c r="K4" s="40" t="s">
        <v>114</v>
      </c>
      <c r="L4" s="43"/>
      <c r="M4" s="43"/>
      <c r="N4" s="43"/>
    </row>
    <row r="5" spans="1:14" ht="30" customHeight="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3"/>
      <c r="M5" s="43"/>
      <c r="N5" s="43"/>
    </row>
    <row r="6" spans="1:14" ht="107" customHeight="1">
      <c r="A6" s="91">
        <v>1</v>
      </c>
      <c r="B6" s="91">
        <v>26862</v>
      </c>
      <c r="C6" s="91" t="s">
        <v>184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f>(H6-D6+F6)</f>
        <v>0</v>
      </c>
      <c r="K6" s="91">
        <f>(I6-E6+G6)</f>
        <v>0</v>
      </c>
      <c r="L6" s="43"/>
      <c r="M6" s="43"/>
      <c r="N6" s="43"/>
    </row>
    <row r="7" spans="1:1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</sheetData>
  <mergeCells count="6">
    <mergeCell ref="B1:J1"/>
    <mergeCell ref="E2:G2"/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D14" sqref="D14"/>
    </sheetView>
  </sheetViews>
  <sheetFormatPr defaultRowHeight="15.5"/>
  <cols>
    <col min="1" max="1" width="4" style="1" customWidth="1"/>
    <col min="2" max="2" width="18.453125" style="1" customWidth="1"/>
    <col min="3" max="3" width="7.54296875" style="1" customWidth="1"/>
    <col min="4" max="4" width="12.26953125" style="1" customWidth="1"/>
    <col min="5" max="5" width="15.54296875" style="1" customWidth="1"/>
    <col min="6" max="6" width="14.81640625" style="1" customWidth="1"/>
    <col min="7" max="7" width="9.453125" style="1" customWidth="1"/>
    <col min="8" max="8" width="9.7265625" style="1" customWidth="1"/>
    <col min="9" max="9" width="11.7265625" style="1" customWidth="1"/>
    <col min="10" max="10" width="9.453125" style="1" customWidth="1"/>
    <col min="11" max="11" width="12.453125" style="1" customWidth="1"/>
    <col min="12" max="12" width="10.54296875" style="1" bestFit="1" customWidth="1"/>
    <col min="13" max="13" width="14.453125" style="1" bestFit="1" customWidth="1"/>
    <col min="14" max="14" width="11.81640625" style="1" customWidth="1"/>
    <col min="15" max="15" width="16" style="1" customWidth="1"/>
    <col min="16" max="16" width="10.54296875" style="1" bestFit="1" customWidth="1"/>
    <col min="17" max="17" width="11.54296875" style="1" bestFit="1" customWidth="1"/>
    <col min="18" max="1023" width="9.1796875" style="1"/>
  </cols>
  <sheetData>
    <row r="1" spans="1:1022" ht="15.75" customHeight="1">
      <c r="A1" s="45"/>
      <c r="B1" s="45"/>
      <c r="C1" s="118" t="s">
        <v>179</v>
      </c>
      <c r="D1" s="118"/>
      <c r="E1" s="118"/>
      <c r="F1" s="118"/>
      <c r="G1" s="118"/>
      <c r="H1" s="118"/>
      <c r="I1" s="118"/>
      <c r="J1" s="45"/>
      <c r="K1" s="118" t="str">
        <f>'Praptra-8'!K1:L1</f>
        <v>Office ID-26862</v>
      </c>
      <c r="L1" s="118"/>
      <c r="M1" s="45"/>
      <c r="N1" s="45"/>
      <c r="O1" s="4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customHeight="1">
      <c r="A2" s="45"/>
      <c r="B2" s="45"/>
      <c r="C2" s="45"/>
      <c r="D2" s="45"/>
      <c r="E2" s="45"/>
      <c r="F2" s="118" t="s">
        <v>162</v>
      </c>
      <c r="G2" s="118"/>
      <c r="H2" s="45"/>
      <c r="I2" s="45"/>
      <c r="J2" s="45"/>
      <c r="K2" s="45"/>
      <c r="L2" s="45"/>
      <c r="M2" s="45"/>
      <c r="N2" s="45"/>
      <c r="O2" s="4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customHeight="1">
      <c r="A3" s="45"/>
      <c r="B3" s="118" t="s">
        <v>123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5"/>
      <c r="N3" s="45"/>
      <c r="O3" s="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customHeight="1">
      <c r="A4" s="45"/>
      <c r="B4" s="118" t="s">
        <v>124</v>
      </c>
      <c r="C4" s="118"/>
      <c r="D4" s="118"/>
      <c r="E4" s="118"/>
      <c r="F4" s="118"/>
      <c r="G4" s="45"/>
      <c r="H4" s="45"/>
      <c r="I4" s="45"/>
      <c r="J4" s="45"/>
      <c r="K4" s="45"/>
      <c r="L4" s="45"/>
      <c r="M4" s="45"/>
      <c r="N4" s="45"/>
      <c r="O4" s="4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customHeight="1">
      <c r="A5" s="46"/>
      <c r="B5" s="117" t="str">
        <f>'Praptra-8'!B5:E5</f>
        <v>Budget Head-2202-02-109-01-00</v>
      </c>
      <c r="C5" s="117"/>
      <c r="D5" s="117"/>
      <c r="E5" s="117"/>
      <c r="F5" s="46"/>
      <c r="G5" s="47"/>
      <c r="H5" s="47"/>
      <c r="I5" s="47"/>
      <c r="J5" s="47"/>
      <c r="K5" s="47"/>
      <c r="L5" s="47"/>
      <c r="M5" s="47"/>
      <c r="N5" s="47"/>
      <c r="O5" s="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92.25" customHeight="1">
      <c r="A6" s="114" t="s">
        <v>102</v>
      </c>
      <c r="B6" s="115" t="s">
        <v>125</v>
      </c>
      <c r="C6" s="115" t="s">
        <v>104</v>
      </c>
      <c r="D6" s="115" t="s">
        <v>126</v>
      </c>
      <c r="E6" s="114" t="s">
        <v>127</v>
      </c>
      <c r="F6" s="114" t="s">
        <v>128</v>
      </c>
      <c r="G6" s="114" t="s">
        <v>129</v>
      </c>
      <c r="H6" s="115" t="s">
        <v>130</v>
      </c>
      <c r="I6" s="114" t="s">
        <v>131</v>
      </c>
      <c r="J6" s="114" t="s">
        <v>132</v>
      </c>
      <c r="K6" s="114" t="s">
        <v>133</v>
      </c>
      <c r="L6" s="114"/>
      <c r="M6" s="115" t="s">
        <v>136</v>
      </c>
      <c r="N6" s="115" t="s">
        <v>137</v>
      </c>
      <c r="O6" s="114" t="s">
        <v>138</v>
      </c>
      <c r="P6" s="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5.75" customHeight="1">
      <c r="A7" s="114"/>
      <c r="B7" s="116"/>
      <c r="C7" s="116"/>
      <c r="D7" s="116"/>
      <c r="E7" s="114"/>
      <c r="F7" s="114"/>
      <c r="G7" s="114"/>
      <c r="H7" s="116"/>
      <c r="I7" s="114"/>
      <c r="J7" s="114"/>
      <c r="K7" s="48" t="s">
        <v>134</v>
      </c>
      <c r="L7" s="48" t="s">
        <v>135</v>
      </c>
      <c r="M7" s="116"/>
      <c r="N7" s="116"/>
      <c r="O7" s="1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>
      <c r="A8" s="20">
        <v>1</v>
      </c>
      <c r="B8" s="20">
        <v>2</v>
      </c>
      <c r="C8" s="20"/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/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s="1" customFormat="1" ht="16.5" customHeight="1">
      <c r="A9" s="41">
        <v>4</v>
      </c>
      <c r="B9" s="41"/>
      <c r="C9" s="104"/>
      <c r="D9" s="41"/>
      <c r="E9" s="25"/>
      <c r="F9" s="41"/>
      <c r="G9" s="41"/>
      <c r="H9" s="41"/>
      <c r="I9" s="41">
        <f t="shared" ref="I9" si="0">ROUND(O9*0.03+O9,-2)</f>
        <v>0</v>
      </c>
      <c r="J9" s="41">
        <f t="shared" ref="J9" si="1">I9*12</f>
        <v>0</v>
      </c>
      <c r="K9" s="24"/>
      <c r="L9" s="41">
        <f t="shared" ref="L9" si="2">ROUND(I9*0.03,-2)*8</f>
        <v>0</v>
      </c>
      <c r="M9" s="41">
        <f t="shared" ref="M9" si="3">J9+L9</f>
        <v>0</v>
      </c>
      <c r="N9" s="41">
        <f t="shared" ref="N9" si="4">(O9*4)+(I9*8)</f>
        <v>0</v>
      </c>
      <c r="O9" s="41">
        <v>0</v>
      </c>
    </row>
    <row r="10" spans="1:1022" s="1" customFormat="1">
      <c r="A10" s="42"/>
      <c r="B10" s="41"/>
      <c r="C10" s="105"/>
      <c r="D10" s="41"/>
      <c r="E10" s="48"/>
      <c r="F10" s="22" t="s">
        <v>88</v>
      </c>
      <c r="G10" s="22"/>
      <c r="H10" s="41"/>
      <c r="I10" s="41">
        <f>SUM(I9:I9)</f>
        <v>0</v>
      </c>
      <c r="J10" s="41">
        <f>SUM(J9:J9)</f>
        <v>0</v>
      </c>
      <c r="K10" s="41"/>
      <c r="L10" s="48">
        <f>SUM(L9:L9)</f>
        <v>0</v>
      </c>
      <c r="M10" s="48">
        <f>SUM(M9:M9)</f>
        <v>0</v>
      </c>
      <c r="N10" s="48">
        <f>SUM(N9:N9)</f>
        <v>0</v>
      </c>
      <c r="O10" s="41">
        <f>SUM(O9:O9)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s="1" customFormat="1" ht="18.75" customHeight="1">
      <c r="A11" s="108" t="s">
        <v>140</v>
      </c>
      <c r="B11" s="109"/>
      <c r="C11" s="109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022" s="1" customFormat="1" ht="15.75" customHeight="1">
      <c r="A12" s="41">
        <v>1</v>
      </c>
      <c r="B12" s="41" t="str">
        <f>'Praptra-8'!B17</f>
        <v>RJNA201828021823</v>
      </c>
      <c r="C12" s="106" t="s">
        <v>180</v>
      </c>
      <c r="D12" s="41">
        <f>'Praptra-8'!D17</f>
        <v>33303506190</v>
      </c>
      <c r="E12" s="22" t="str">
        <f>'Praptra-8'!E17</f>
        <v>SHANKAR LAL</v>
      </c>
      <c r="F12" s="23">
        <f>'Praptra-8'!F17</f>
        <v>110122785255</v>
      </c>
      <c r="G12" s="41" t="str">
        <f>'Praptra-8'!G17</f>
        <v>Sr.TCHR.</v>
      </c>
      <c r="H12" s="28" t="s">
        <v>83</v>
      </c>
      <c r="I12" s="41">
        <v>26500</v>
      </c>
      <c r="J12" s="41">
        <f>I12*12</f>
        <v>318000</v>
      </c>
      <c r="K12" s="24"/>
      <c r="L12" s="41"/>
      <c r="M12" s="41">
        <f>J12+L12</f>
        <v>318000</v>
      </c>
      <c r="N12" s="41">
        <f>M12</f>
        <v>318000</v>
      </c>
      <c r="O12" s="41"/>
      <c r="P12" s="2"/>
      <c r="Q12" s="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s="1" customFormat="1">
      <c r="A13" s="41">
        <v>8</v>
      </c>
      <c r="B13" s="41"/>
      <c r="C13" s="107"/>
      <c r="D13" s="41"/>
      <c r="E13" s="22"/>
      <c r="F13" s="41"/>
      <c r="G13" s="41"/>
      <c r="H13" s="41"/>
      <c r="I13" s="41">
        <f t="shared" ref="I13" si="5">ROUND(O13*0.03+O13,-2)</f>
        <v>0</v>
      </c>
      <c r="J13" s="41">
        <f t="shared" ref="J13" si="6">I13*12</f>
        <v>0</v>
      </c>
      <c r="K13" s="41"/>
      <c r="L13" s="41">
        <f t="shared" ref="L13" si="7">ROUND(I13*0.03,-2)*8</f>
        <v>0</v>
      </c>
      <c r="M13" s="41">
        <f t="shared" ref="M13:M14" si="8">J13+L13</f>
        <v>0</v>
      </c>
      <c r="N13" s="41">
        <f t="shared" ref="N13" si="9">(O13*4)+(I13*8)</f>
        <v>0</v>
      </c>
      <c r="O13" s="41">
        <v>0</v>
      </c>
      <c r="P13" s="3"/>
      <c r="Q13" s="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s="1" customFormat="1" ht="31.5" customHeight="1">
      <c r="A14" s="41"/>
      <c r="B14" s="41"/>
      <c r="C14" s="119"/>
      <c r="D14" s="41"/>
      <c r="E14" s="25"/>
      <c r="F14" s="33" t="s">
        <v>89</v>
      </c>
      <c r="G14" s="34"/>
      <c r="H14" s="34"/>
      <c r="I14" s="34">
        <f>SUM(I12:I12)</f>
        <v>26500</v>
      </c>
      <c r="J14" s="34">
        <f>SUM(J12:J12)</f>
        <v>318000</v>
      </c>
      <c r="K14" s="35"/>
      <c r="L14" s="34">
        <f>SUM(L12:L12)</f>
        <v>0</v>
      </c>
      <c r="M14" s="34">
        <f t="shared" si="8"/>
        <v>318000</v>
      </c>
      <c r="N14" s="26">
        <f>SUM(N12:N12)</f>
        <v>318000</v>
      </c>
      <c r="O14" s="34">
        <f>SUM(O12:O13)</f>
        <v>0</v>
      </c>
      <c r="P14" s="3"/>
      <c r="Q14" s="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s="1" customFormat="1">
      <c r="A15" s="41"/>
      <c r="B15" s="47"/>
      <c r="C15" s="47"/>
      <c r="D15" s="47"/>
      <c r="E15" s="26"/>
      <c r="F15" s="25" t="s">
        <v>90</v>
      </c>
      <c r="G15" s="41"/>
      <c r="H15" s="41"/>
      <c r="I15" s="41">
        <f>I10+I14</f>
        <v>26500</v>
      </c>
      <c r="J15" s="41">
        <f>J10+J14</f>
        <v>318000</v>
      </c>
      <c r="K15" s="41"/>
      <c r="L15" s="41">
        <f>L10+L14</f>
        <v>0</v>
      </c>
      <c r="M15" s="41">
        <f>M10+M14</f>
        <v>318000</v>
      </c>
      <c r="N15" s="41">
        <f>N10+N14</f>
        <v>318000</v>
      </c>
      <c r="O15" s="41">
        <f>O10+O14</f>
        <v>0</v>
      </c>
      <c r="P15" s="3"/>
      <c r="Q15" s="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s="1" customFormat="1">
      <c r="A16"/>
      <c r="B16"/>
      <c r="C16"/>
      <c r="D16"/>
    </row>
    <row r="17" spans="1:4" s="1" customFormat="1">
      <c r="A17"/>
      <c r="B17"/>
      <c r="C17"/>
      <c r="D17"/>
    </row>
    <row r="18" spans="1:4" s="1" customFormat="1">
      <c r="A18"/>
      <c r="B18"/>
      <c r="C18"/>
      <c r="D18"/>
    </row>
    <row r="19" spans="1:4" s="1" customFormat="1">
      <c r="A19" s="1" t="s">
        <v>1</v>
      </c>
    </row>
  </sheetData>
  <mergeCells count="24">
    <mergeCell ref="C12:C14"/>
    <mergeCell ref="F2:G2"/>
    <mergeCell ref="C1:I1"/>
    <mergeCell ref="A11:E11"/>
    <mergeCell ref="F11:O11"/>
    <mergeCell ref="M6:M7"/>
    <mergeCell ref="N6:N7"/>
    <mergeCell ref="O6:O7"/>
    <mergeCell ref="C9:C10"/>
    <mergeCell ref="F6:F7"/>
    <mergeCell ref="G6:G7"/>
    <mergeCell ref="H6:H7"/>
    <mergeCell ref="I6:I7"/>
    <mergeCell ref="J6:J7"/>
    <mergeCell ref="K6:L6"/>
    <mergeCell ref="D6:D7"/>
    <mergeCell ref="E6:E7"/>
    <mergeCell ref="A6:A7"/>
    <mergeCell ref="B6:B7"/>
    <mergeCell ref="C6:C7"/>
    <mergeCell ref="K1:L1"/>
    <mergeCell ref="B3:L3"/>
    <mergeCell ref="B4:F4"/>
    <mergeCell ref="B5:E5"/>
  </mergeCells>
  <pageMargins left="0.7" right="0.7" top="0.75" bottom="0.75" header="0.3" footer="0.3"/>
  <pageSetup paperSize="9" scale="73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3" sqref="A3"/>
    </sheetView>
  </sheetViews>
  <sheetFormatPr defaultRowHeight="14.5"/>
  <cols>
    <col min="1" max="1" width="6" customWidth="1"/>
    <col min="2" max="2" width="13.453125" customWidth="1"/>
    <col min="3" max="3" width="9.26953125" bestFit="1" customWidth="1"/>
    <col min="4" max="6" width="9.81640625" bestFit="1" customWidth="1"/>
    <col min="7" max="7" width="15" customWidth="1"/>
    <col min="8" max="8" width="11.453125" customWidth="1"/>
    <col min="9" max="9" width="9.81640625" bestFit="1" customWidth="1"/>
    <col min="10" max="10" width="12" customWidth="1"/>
    <col min="11" max="12" width="9.81640625" bestFit="1" customWidth="1"/>
    <col min="13" max="13" width="11.453125" bestFit="1" customWidth="1"/>
    <col min="14" max="14" width="10.453125" bestFit="1" customWidth="1"/>
    <col min="15" max="15" width="11.453125" bestFit="1" customWidth="1"/>
  </cols>
  <sheetData>
    <row r="1" spans="1:19" s="7" customFormat="1" ht="18.5">
      <c r="A1" s="136" t="str">
        <f>'Praptra 01'!A1:F2</f>
        <v>dk;kZy; &amp;jkt-mPPk ek/;-fo|ky; lq[kokluh ¼Msxkuk½ ukxkSj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5"/>
      <c r="N1" s="15"/>
      <c r="O1" s="15"/>
      <c r="P1" s="13"/>
      <c r="Q1" s="13"/>
      <c r="R1" s="13"/>
      <c r="S1" s="13"/>
    </row>
    <row r="2" spans="1:19" s="7" customFormat="1" ht="18.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5"/>
      <c r="N2" s="15"/>
      <c r="O2" s="15"/>
      <c r="P2" s="13"/>
      <c r="Q2" s="13"/>
      <c r="R2" s="13"/>
      <c r="S2" s="13"/>
    </row>
    <row r="3" spans="1:19" s="7" customFormat="1" ht="18.5">
      <c r="A3" s="15"/>
      <c r="B3" s="15"/>
      <c r="C3" s="15"/>
      <c r="D3" s="137" t="s">
        <v>3</v>
      </c>
      <c r="E3" s="137"/>
      <c r="F3" s="137"/>
      <c r="G3" s="137"/>
      <c r="H3" s="137"/>
      <c r="I3" s="137"/>
      <c r="J3" s="137"/>
      <c r="K3" s="15"/>
      <c r="L3" s="15"/>
      <c r="M3" s="15"/>
      <c r="N3" s="15"/>
      <c r="O3" s="15"/>
      <c r="P3" s="13"/>
      <c r="Q3" s="13"/>
      <c r="R3" s="13"/>
      <c r="S3" s="13"/>
    </row>
    <row r="4" spans="1:19" s="7" customFormat="1" ht="18.5">
      <c r="A4" s="15"/>
      <c r="B4" s="15"/>
      <c r="C4" s="15"/>
      <c r="D4" s="137"/>
      <c r="E4" s="137"/>
      <c r="F4" s="137"/>
      <c r="G4" s="137"/>
      <c r="H4" s="137"/>
      <c r="I4" s="137"/>
      <c r="J4" s="137"/>
      <c r="K4" s="138" t="str">
        <f>'Praptra-8'!K1:L1</f>
        <v>Office ID-26862</v>
      </c>
      <c r="L4" s="138"/>
      <c r="M4" s="138"/>
      <c r="N4" s="138"/>
      <c r="O4" s="15"/>
      <c r="P4" s="13"/>
      <c r="Q4" s="13"/>
      <c r="R4" s="13"/>
      <c r="S4" s="13"/>
    </row>
    <row r="5" spans="1:19" s="7" customFormat="1">
      <c r="A5" s="137" t="str">
        <f>'Praptra 01'!A5:D6</f>
        <v>ctV en&amp;2202&amp;02&amp;109&amp;01&amp;00</v>
      </c>
      <c r="B5" s="137"/>
      <c r="C5" s="137"/>
      <c r="D5" s="137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"/>
      <c r="Q5" s="13"/>
      <c r="R5" s="13"/>
      <c r="S5" s="13"/>
    </row>
    <row r="6" spans="1:19" s="7" customFormat="1">
      <c r="A6" s="137"/>
      <c r="B6" s="137"/>
      <c r="C6" s="137"/>
      <c r="D6" s="137"/>
      <c r="E6" s="137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"/>
      <c r="Q6" s="13"/>
      <c r="R6" s="13"/>
      <c r="S6" s="13"/>
    </row>
    <row r="7" spans="1:19" s="7" customFormat="1">
      <c r="A7" s="125" t="s">
        <v>4</v>
      </c>
      <c r="B7" s="126" t="s">
        <v>5</v>
      </c>
      <c r="C7" s="127" t="s">
        <v>6</v>
      </c>
      <c r="D7" s="128"/>
      <c r="E7" s="129"/>
      <c r="F7" s="133" t="s">
        <v>7</v>
      </c>
      <c r="G7" s="125" t="s">
        <v>8</v>
      </c>
      <c r="H7" s="125"/>
      <c r="I7" s="125"/>
      <c r="J7" s="122" t="s">
        <v>14</v>
      </c>
      <c r="K7" s="122" t="s">
        <v>15</v>
      </c>
      <c r="L7" s="122" t="s">
        <v>16</v>
      </c>
      <c r="M7" s="125" t="s">
        <v>17</v>
      </c>
      <c r="N7" s="125"/>
      <c r="O7" s="125"/>
      <c r="P7" s="13"/>
      <c r="Q7" s="13"/>
      <c r="R7" s="13"/>
      <c r="S7" s="13"/>
    </row>
    <row r="8" spans="1:19" s="7" customFormat="1">
      <c r="A8" s="125"/>
      <c r="B8" s="126"/>
      <c r="C8" s="130"/>
      <c r="D8" s="131"/>
      <c r="E8" s="132"/>
      <c r="F8" s="134"/>
      <c r="G8" s="125"/>
      <c r="H8" s="125"/>
      <c r="I8" s="125"/>
      <c r="J8" s="123"/>
      <c r="K8" s="123"/>
      <c r="L8" s="123"/>
      <c r="M8" s="125"/>
      <c r="N8" s="125"/>
      <c r="O8" s="125"/>
      <c r="P8" s="13"/>
      <c r="Q8" s="13"/>
      <c r="R8" s="13"/>
      <c r="S8" s="13"/>
    </row>
    <row r="9" spans="1:19" s="7" customFormat="1" ht="18">
      <c r="A9" s="125"/>
      <c r="B9" s="126"/>
      <c r="C9" s="16" t="s">
        <v>11</v>
      </c>
      <c r="D9" s="16" t="s">
        <v>10</v>
      </c>
      <c r="E9" s="16" t="s">
        <v>9</v>
      </c>
      <c r="F9" s="135"/>
      <c r="G9" s="16" t="s">
        <v>59</v>
      </c>
      <c r="H9" s="12" t="s">
        <v>12</v>
      </c>
      <c r="I9" s="16" t="s">
        <v>13</v>
      </c>
      <c r="J9" s="124"/>
      <c r="K9" s="124"/>
      <c r="L9" s="124"/>
      <c r="M9" s="16" t="s">
        <v>30</v>
      </c>
      <c r="N9" s="16" t="s">
        <v>31</v>
      </c>
      <c r="O9" s="16" t="s">
        <v>18</v>
      </c>
      <c r="P9" s="13"/>
      <c r="Q9" s="13"/>
      <c r="R9" s="13"/>
      <c r="S9" s="13"/>
    </row>
    <row r="10" spans="1:19" s="7" customFormat="1" ht="18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3"/>
      <c r="Q10" s="13"/>
      <c r="R10" s="13"/>
      <c r="S10" s="13"/>
    </row>
    <row r="11" spans="1:19" s="7" customFormat="1" ht="18">
      <c r="A11" s="16">
        <v>1</v>
      </c>
      <c r="B11" s="16" t="s">
        <v>19</v>
      </c>
      <c r="C11" s="16">
        <v>1500</v>
      </c>
      <c r="D11" s="16">
        <v>1800</v>
      </c>
      <c r="E11" s="16">
        <f>G.A.19!B9</f>
        <v>0</v>
      </c>
      <c r="F11" s="16">
        <f>'G.A.19 (2)'!B9</f>
        <v>0</v>
      </c>
      <c r="G11" s="16">
        <f>SUM(G.A.19!G9:N9)</f>
        <v>0</v>
      </c>
      <c r="H11" s="16">
        <f>'G.A.19 (2)'!O9</f>
        <v>0</v>
      </c>
      <c r="I11" s="16">
        <f>G11+H11</f>
        <v>0</v>
      </c>
      <c r="J11" s="16">
        <f>F11-H11</f>
        <v>0</v>
      </c>
      <c r="K11" s="16"/>
      <c r="L11" s="16"/>
      <c r="M11" s="16">
        <f>K11-F11</f>
        <v>0</v>
      </c>
      <c r="N11" s="16">
        <f>K11-I11</f>
        <v>0</v>
      </c>
      <c r="O11" s="16">
        <f>L11-K11</f>
        <v>0</v>
      </c>
      <c r="P11" s="13"/>
      <c r="Q11" s="13"/>
      <c r="R11" s="13"/>
      <c r="S11" s="13"/>
    </row>
    <row r="12" spans="1:19" s="7" customFormat="1" ht="18">
      <c r="A12" s="16">
        <v>2</v>
      </c>
      <c r="B12" s="16" t="s">
        <v>20</v>
      </c>
      <c r="C12" s="16"/>
      <c r="D12" s="16"/>
      <c r="E12" s="16"/>
      <c r="F12" s="16">
        <v>0</v>
      </c>
      <c r="G12" s="16"/>
      <c r="H12" s="16"/>
      <c r="I12" s="16">
        <f t="shared" ref="I12:I14" si="0">G12+H12</f>
        <v>0</v>
      </c>
      <c r="J12" s="16">
        <f t="shared" ref="J12:J23" si="1">F12-H12</f>
        <v>0</v>
      </c>
      <c r="K12" s="16"/>
      <c r="L12" s="16"/>
      <c r="M12" s="16">
        <f t="shared" ref="M12:M25" si="2">K12-F12</f>
        <v>0</v>
      </c>
      <c r="N12" s="16">
        <f t="shared" ref="N12:N25" si="3">K12-I12</f>
        <v>0</v>
      </c>
      <c r="O12" s="16">
        <f t="shared" ref="O12:O25" si="4">L12-K12</f>
        <v>0</v>
      </c>
      <c r="P12" s="13"/>
      <c r="Q12" s="13"/>
      <c r="R12" s="13"/>
      <c r="S12" s="13"/>
    </row>
    <row r="13" spans="1:19" s="7" customFormat="1" ht="18">
      <c r="A13" s="16">
        <v>3</v>
      </c>
      <c r="B13" s="16" t="s">
        <v>21</v>
      </c>
      <c r="C13" s="16"/>
      <c r="D13" s="16"/>
      <c r="E13" s="16"/>
      <c r="F13" s="16"/>
      <c r="G13" s="16"/>
      <c r="H13" s="16"/>
      <c r="I13" s="16">
        <f t="shared" si="0"/>
        <v>0</v>
      </c>
      <c r="J13" s="16">
        <f t="shared" si="1"/>
        <v>0</v>
      </c>
      <c r="K13" s="16"/>
      <c r="L13" s="16"/>
      <c r="M13" s="16">
        <f t="shared" si="2"/>
        <v>0</v>
      </c>
      <c r="N13" s="16">
        <f t="shared" si="3"/>
        <v>0</v>
      </c>
      <c r="O13" s="16">
        <f t="shared" si="4"/>
        <v>0</v>
      </c>
      <c r="P13" s="13"/>
      <c r="Q13" s="13"/>
      <c r="R13" s="13"/>
      <c r="S13" s="13"/>
    </row>
    <row r="14" spans="1:19" s="7" customFormat="1" ht="18">
      <c r="A14" s="16">
        <v>4</v>
      </c>
      <c r="B14" s="16" t="s">
        <v>22</v>
      </c>
      <c r="C14" s="16"/>
      <c r="D14" s="16"/>
      <c r="E14" s="16"/>
      <c r="F14" s="16"/>
      <c r="G14" s="16"/>
      <c r="H14" s="16"/>
      <c r="I14" s="16">
        <f t="shared" si="0"/>
        <v>0</v>
      </c>
      <c r="J14" s="16">
        <f t="shared" si="1"/>
        <v>0</v>
      </c>
      <c r="K14" s="16"/>
      <c r="L14" s="16"/>
      <c r="M14" s="16">
        <f t="shared" si="2"/>
        <v>0</v>
      </c>
      <c r="N14" s="16">
        <f t="shared" si="3"/>
        <v>0</v>
      </c>
      <c r="O14" s="16">
        <f t="shared" si="4"/>
        <v>0</v>
      </c>
      <c r="P14" s="13"/>
      <c r="Q14" s="13"/>
      <c r="R14" s="13"/>
      <c r="S14" s="13"/>
    </row>
    <row r="15" spans="1:19" s="8" customFormat="1" ht="18">
      <c r="A15" s="120" t="s">
        <v>0</v>
      </c>
      <c r="B15" s="121"/>
      <c r="C15" s="18">
        <f t="shared" ref="C15:L15" si="5">C11+C12+C13+C14</f>
        <v>1500</v>
      </c>
      <c r="D15" s="18">
        <f t="shared" si="5"/>
        <v>1800</v>
      </c>
      <c r="E15" s="18">
        <f t="shared" si="5"/>
        <v>0</v>
      </c>
      <c r="F15" s="18">
        <f t="shared" si="5"/>
        <v>0</v>
      </c>
      <c r="G15" s="18">
        <f t="shared" si="5"/>
        <v>0</v>
      </c>
      <c r="H15" s="18">
        <f t="shared" si="5"/>
        <v>0</v>
      </c>
      <c r="I15" s="18">
        <f t="shared" si="5"/>
        <v>0</v>
      </c>
      <c r="J15" s="16">
        <f t="shared" si="1"/>
        <v>0</v>
      </c>
      <c r="K15" s="18">
        <f t="shared" si="5"/>
        <v>0</v>
      </c>
      <c r="L15" s="18">
        <f t="shared" si="5"/>
        <v>0</v>
      </c>
      <c r="M15" s="16">
        <f t="shared" si="2"/>
        <v>0</v>
      </c>
      <c r="N15" s="16">
        <f t="shared" si="3"/>
        <v>0</v>
      </c>
      <c r="O15" s="16">
        <f t="shared" si="4"/>
        <v>0</v>
      </c>
      <c r="P15" s="14"/>
      <c r="Q15" s="14"/>
      <c r="R15" s="14"/>
      <c r="S15" s="14"/>
    </row>
    <row r="16" spans="1:19" s="7" customFormat="1" ht="18">
      <c r="A16" s="16">
        <v>5</v>
      </c>
      <c r="B16" s="16" t="s">
        <v>23</v>
      </c>
      <c r="C16" s="16">
        <v>0</v>
      </c>
      <c r="D16" s="16">
        <v>1950</v>
      </c>
      <c r="E16" s="16">
        <f>G.A.19!B12</f>
        <v>0</v>
      </c>
      <c r="F16" s="16">
        <f>'G.A.19 (2)'!B12</f>
        <v>0</v>
      </c>
      <c r="G16" s="16">
        <f>SUM(G.A.19!G12:N12)</f>
        <v>0</v>
      </c>
      <c r="H16" s="16">
        <f>'G.A.19 (2)'!O12</f>
        <v>0</v>
      </c>
      <c r="I16" s="16">
        <f>G16+H16</f>
        <v>0</v>
      </c>
      <c r="J16" s="16">
        <f t="shared" si="1"/>
        <v>0</v>
      </c>
      <c r="K16" s="16"/>
      <c r="L16" s="16"/>
      <c r="M16" s="16">
        <f t="shared" si="2"/>
        <v>0</v>
      </c>
      <c r="N16" s="16">
        <f t="shared" si="3"/>
        <v>0</v>
      </c>
      <c r="O16" s="16">
        <f t="shared" si="4"/>
        <v>0</v>
      </c>
      <c r="P16" s="13"/>
      <c r="Q16" s="13"/>
      <c r="R16" s="13"/>
      <c r="S16" s="13"/>
    </row>
    <row r="17" spans="1:19" s="7" customFormat="1" ht="18">
      <c r="A17" s="16">
        <v>6</v>
      </c>
      <c r="B17" s="16" t="s">
        <v>24</v>
      </c>
      <c r="C17" s="16"/>
      <c r="D17" s="16"/>
      <c r="E17" s="16"/>
      <c r="F17" s="16"/>
      <c r="G17" s="16"/>
      <c r="H17" s="16"/>
      <c r="I17" s="16">
        <f>G17+H17</f>
        <v>0</v>
      </c>
      <c r="J17" s="16">
        <f t="shared" si="1"/>
        <v>0</v>
      </c>
      <c r="K17" s="16"/>
      <c r="L17" s="16"/>
      <c r="M17" s="16">
        <f t="shared" si="2"/>
        <v>0</v>
      </c>
      <c r="N17" s="16">
        <f t="shared" si="3"/>
        <v>0</v>
      </c>
      <c r="O17" s="16">
        <f t="shared" si="4"/>
        <v>0</v>
      </c>
      <c r="P17" s="13"/>
      <c r="Q17" s="13"/>
      <c r="R17" s="13"/>
      <c r="S17" s="13"/>
    </row>
    <row r="18" spans="1:19" s="8" customFormat="1" ht="18">
      <c r="A18" s="120" t="s">
        <v>0</v>
      </c>
      <c r="B18" s="121"/>
      <c r="C18" s="18">
        <f t="shared" ref="C18:L18" si="6">C16+C17</f>
        <v>0</v>
      </c>
      <c r="D18" s="18">
        <f t="shared" si="6"/>
        <v>1950</v>
      </c>
      <c r="E18" s="18">
        <f t="shared" si="6"/>
        <v>0</v>
      </c>
      <c r="F18" s="18">
        <f t="shared" si="6"/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6">
        <f t="shared" si="1"/>
        <v>0</v>
      </c>
      <c r="K18" s="18">
        <f t="shared" si="6"/>
        <v>0</v>
      </c>
      <c r="L18" s="18">
        <f t="shared" si="6"/>
        <v>0</v>
      </c>
      <c r="M18" s="16">
        <f t="shared" si="2"/>
        <v>0</v>
      </c>
      <c r="N18" s="16">
        <f t="shared" si="3"/>
        <v>0</v>
      </c>
      <c r="O18" s="16">
        <f t="shared" si="4"/>
        <v>0</v>
      </c>
      <c r="P18" s="14"/>
      <c r="Q18" s="14"/>
      <c r="R18" s="14"/>
      <c r="S18" s="14"/>
    </row>
    <row r="19" spans="1:19" s="7" customFormat="1" ht="18">
      <c r="A19" s="16">
        <v>7</v>
      </c>
      <c r="B19" s="16" t="s">
        <v>25</v>
      </c>
      <c r="C19" s="16">
        <v>500</v>
      </c>
      <c r="D19" s="16">
        <v>500</v>
      </c>
      <c r="E19" s="16">
        <f>G.A.19!B10</f>
        <v>0</v>
      </c>
      <c r="F19" s="16">
        <f>'G.A.19 (2)'!B10</f>
        <v>0</v>
      </c>
      <c r="G19" s="16">
        <f>SUM(G.A.19!G10:N10)</f>
        <v>0</v>
      </c>
      <c r="H19" s="16">
        <f>'G.A.19 (2)'!O10</f>
        <v>0</v>
      </c>
      <c r="I19" s="16">
        <f>G19+H19</f>
        <v>0</v>
      </c>
      <c r="J19" s="16">
        <f t="shared" si="1"/>
        <v>0</v>
      </c>
      <c r="K19" s="16"/>
      <c r="L19" s="16"/>
      <c r="M19" s="16">
        <f t="shared" si="2"/>
        <v>0</v>
      </c>
      <c r="N19" s="16">
        <f t="shared" si="3"/>
        <v>0</v>
      </c>
      <c r="O19" s="16">
        <f t="shared" si="4"/>
        <v>0</v>
      </c>
      <c r="P19" s="13"/>
      <c r="Q19" s="13"/>
      <c r="R19" s="13"/>
      <c r="S19" s="13"/>
    </row>
    <row r="20" spans="1:19" s="7" customFormat="1" ht="18">
      <c r="A20" s="16">
        <v>8</v>
      </c>
      <c r="B20" s="16" t="s">
        <v>26</v>
      </c>
      <c r="C20" s="16"/>
      <c r="D20" s="16"/>
      <c r="E20" s="16"/>
      <c r="F20" s="16"/>
      <c r="G20" s="16"/>
      <c r="H20" s="16"/>
      <c r="I20" s="16">
        <f t="shared" ref="I20:I21" si="7">G20+H20</f>
        <v>0</v>
      </c>
      <c r="J20" s="16">
        <f t="shared" si="1"/>
        <v>0</v>
      </c>
      <c r="K20" s="16"/>
      <c r="L20" s="16"/>
      <c r="M20" s="16">
        <f t="shared" si="2"/>
        <v>0</v>
      </c>
      <c r="N20" s="16">
        <f t="shared" si="3"/>
        <v>0</v>
      </c>
      <c r="O20" s="16">
        <f t="shared" si="4"/>
        <v>0</v>
      </c>
      <c r="P20" s="13"/>
      <c r="Q20" s="13"/>
      <c r="R20" s="13"/>
      <c r="S20" s="13"/>
    </row>
    <row r="21" spans="1:19" s="7" customFormat="1" ht="18">
      <c r="A21" s="16">
        <v>9</v>
      </c>
      <c r="B21" s="16" t="s">
        <v>27</v>
      </c>
      <c r="C21" s="16"/>
      <c r="D21" s="16"/>
      <c r="E21" s="16">
        <f>G.A.19!B11</f>
        <v>0</v>
      </c>
      <c r="F21" s="16">
        <f>'G.A.19 (2)'!B11</f>
        <v>0</v>
      </c>
      <c r="G21" s="16">
        <f>SUM(G.A.19!G11:N11)</f>
        <v>0</v>
      </c>
      <c r="H21" s="16">
        <f>'G.A.19 (2)'!O11</f>
        <v>0</v>
      </c>
      <c r="I21" s="16">
        <f t="shared" si="7"/>
        <v>0</v>
      </c>
      <c r="J21" s="16">
        <f t="shared" si="1"/>
        <v>0</v>
      </c>
      <c r="K21" s="16"/>
      <c r="L21" s="16"/>
      <c r="M21" s="16">
        <f t="shared" si="2"/>
        <v>0</v>
      </c>
      <c r="N21" s="16">
        <f t="shared" si="3"/>
        <v>0</v>
      </c>
      <c r="O21" s="16">
        <f t="shared" si="4"/>
        <v>0</v>
      </c>
      <c r="P21" s="13"/>
      <c r="Q21" s="13"/>
      <c r="R21" s="13"/>
      <c r="S21" s="13"/>
    </row>
    <row r="22" spans="1:19" s="8" customFormat="1" ht="18">
      <c r="A22" s="120" t="s">
        <v>0</v>
      </c>
      <c r="B22" s="121"/>
      <c r="C22" s="18">
        <f t="shared" ref="C22:L22" si="8">C19+C20+C21</f>
        <v>500</v>
      </c>
      <c r="D22" s="18">
        <f t="shared" si="8"/>
        <v>500</v>
      </c>
      <c r="E22" s="18">
        <f t="shared" si="8"/>
        <v>0</v>
      </c>
      <c r="F22" s="18">
        <f t="shared" si="8"/>
        <v>0</v>
      </c>
      <c r="G22" s="18">
        <f t="shared" si="8"/>
        <v>0</v>
      </c>
      <c r="H22" s="18">
        <f t="shared" si="8"/>
        <v>0</v>
      </c>
      <c r="I22" s="18">
        <f t="shared" si="8"/>
        <v>0</v>
      </c>
      <c r="J22" s="16">
        <f t="shared" si="1"/>
        <v>0</v>
      </c>
      <c r="K22" s="18">
        <f t="shared" si="8"/>
        <v>0</v>
      </c>
      <c r="L22" s="18">
        <f t="shared" si="8"/>
        <v>0</v>
      </c>
      <c r="M22" s="16">
        <f t="shared" si="2"/>
        <v>0</v>
      </c>
      <c r="N22" s="16">
        <f t="shared" si="3"/>
        <v>0</v>
      </c>
      <c r="O22" s="16">
        <f t="shared" si="4"/>
        <v>0</v>
      </c>
      <c r="P22" s="14"/>
      <c r="Q22" s="14"/>
      <c r="R22" s="14"/>
      <c r="S22" s="14"/>
    </row>
    <row r="23" spans="1:19" s="8" customFormat="1" ht="18">
      <c r="A23" s="120" t="s">
        <v>28</v>
      </c>
      <c r="B23" s="121"/>
      <c r="C23" s="18">
        <f t="shared" ref="C23:L23" si="9">C15+C18+C22</f>
        <v>2000</v>
      </c>
      <c r="D23" s="18">
        <f t="shared" si="9"/>
        <v>4250</v>
      </c>
      <c r="E23" s="18">
        <f t="shared" si="9"/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J23" s="16">
        <f t="shared" si="1"/>
        <v>0</v>
      </c>
      <c r="K23" s="18">
        <f t="shared" si="9"/>
        <v>0</v>
      </c>
      <c r="L23" s="18">
        <f t="shared" si="9"/>
        <v>0</v>
      </c>
      <c r="M23" s="16">
        <f t="shared" si="2"/>
        <v>0</v>
      </c>
      <c r="N23" s="16">
        <f t="shared" si="3"/>
        <v>0</v>
      </c>
      <c r="O23" s="16">
        <f t="shared" si="4"/>
        <v>0</v>
      </c>
      <c r="P23" s="14"/>
      <c r="Q23" s="14"/>
      <c r="R23" s="14"/>
      <c r="S23" s="14"/>
    </row>
    <row r="24" spans="1:19" s="7" customFormat="1" ht="18">
      <c r="A24" s="16">
        <v>10</v>
      </c>
      <c r="B24" s="16" t="s">
        <v>29</v>
      </c>
      <c r="C24" s="16">
        <v>1548270</v>
      </c>
      <c r="D24" s="16">
        <v>2928680</v>
      </c>
      <c r="E24" s="19">
        <v>3344090</v>
      </c>
      <c r="F24" s="16">
        <v>3081000</v>
      </c>
      <c r="G24" s="16">
        <v>2110225</v>
      </c>
      <c r="H24" s="19">
        <v>1026970</v>
      </c>
      <c r="I24" s="16">
        <f>G24+H24</f>
        <v>3137195</v>
      </c>
      <c r="J24" s="16">
        <f>K24-H24</f>
        <v>2214490</v>
      </c>
      <c r="K24" s="16">
        <v>3241460</v>
      </c>
      <c r="L24" s="16">
        <v>3316359</v>
      </c>
      <c r="M24" s="16">
        <f t="shared" si="2"/>
        <v>160460</v>
      </c>
      <c r="N24" s="16">
        <f t="shared" si="3"/>
        <v>104265</v>
      </c>
      <c r="O24" s="16">
        <f t="shared" si="4"/>
        <v>74899</v>
      </c>
      <c r="P24" s="13"/>
      <c r="Q24" s="13"/>
      <c r="R24" s="13"/>
      <c r="S24" s="13"/>
    </row>
    <row r="25" spans="1:19" s="8" customFormat="1" ht="18">
      <c r="A25" s="120" t="s">
        <v>2</v>
      </c>
      <c r="B25" s="121"/>
      <c r="C25" s="18">
        <f t="shared" ref="C25:L25" si="10">C23+C24</f>
        <v>1550270</v>
      </c>
      <c r="D25" s="18">
        <f t="shared" si="10"/>
        <v>2932930</v>
      </c>
      <c r="E25" s="18">
        <f t="shared" si="10"/>
        <v>3344090</v>
      </c>
      <c r="F25" s="18">
        <f t="shared" si="10"/>
        <v>3081000</v>
      </c>
      <c r="G25" s="18">
        <f t="shared" si="10"/>
        <v>2110225</v>
      </c>
      <c r="H25" s="18">
        <f t="shared" si="10"/>
        <v>1026970</v>
      </c>
      <c r="I25" s="18">
        <f t="shared" si="10"/>
        <v>3137195</v>
      </c>
      <c r="J25" s="18">
        <f t="shared" si="10"/>
        <v>2214490</v>
      </c>
      <c r="K25" s="18">
        <f t="shared" si="10"/>
        <v>3241460</v>
      </c>
      <c r="L25" s="18">
        <f t="shared" si="10"/>
        <v>3316359</v>
      </c>
      <c r="M25" s="16">
        <f t="shared" si="2"/>
        <v>160460</v>
      </c>
      <c r="N25" s="16">
        <f t="shared" si="3"/>
        <v>104265</v>
      </c>
      <c r="O25" s="16">
        <f t="shared" si="4"/>
        <v>74899</v>
      </c>
      <c r="P25" s="14"/>
      <c r="Q25" s="14"/>
      <c r="R25" s="14"/>
      <c r="S25" s="14"/>
    </row>
  </sheetData>
  <mergeCells count="19">
    <mergeCell ref="M7:O8"/>
    <mergeCell ref="A1:L2"/>
    <mergeCell ref="D3:J4"/>
    <mergeCell ref="A5:E6"/>
    <mergeCell ref="F5:O6"/>
    <mergeCell ref="K4:N4"/>
    <mergeCell ref="A23:B23"/>
    <mergeCell ref="A25:B25"/>
    <mergeCell ref="K7:K9"/>
    <mergeCell ref="L7:L9"/>
    <mergeCell ref="A15:B15"/>
    <mergeCell ref="A18:B18"/>
    <mergeCell ref="A22:B22"/>
    <mergeCell ref="A7:A9"/>
    <mergeCell ref="B7:B9"/>
    <mergeCell ref="C7:E8"/>
    <mergeCell ref="F7:F9"/>
    <mergeCell ref="G7:I8"/>
    <mergeCell ref="J7:J9"/>
  </mergeCells>
  <pageMargins left="0.7" right="0.7" top="0.75" bottom="0.75" header="0.3" footer="0.3"/>
  <pageSetup paperSize="9" scale="82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:E4"/>
    </sheetView>
  </sheetViews>
  <sheetFormatPr defaultColWidth="9.1796875" defaultRowHeight="14"/>
  <cols>
    <col min="1" max="1" width="8" style="4" customWidth="1"/>
    <col min="2" max="2" width="11.7265625" style="4" customWidth="1"/>
    <col min="3" max="3" width="9.81640625" style="4" customWidth="1"/>
    <col min="4" max="4" width="8.453125" style="4" customWidth="1"/>
    <col min="5" max="5" width="7.1796875" style="4" customWidth="1"/>
    <col min="6" max="6" width="8" style="4" customWidth="1"/>
    <col min="7" max="7" width="7.453125" style="4" customWidth="1"/>
    <col min="8" max="8" width="7.26953125" style="4" customWidth="1"/>
    <col min="9" max="9" width="7.453125" style="4" customWidth="1"/>
    <col min="10" max="10" width="7.54296875" style="4" customWidth="1"/>
    <col min="11" max="12" width="8.54296875" style="4" customWidth="1"/>
    <col min="13" max="13" width="6.7265625" style="4" customWidth="1"/>
    <col min="14" max="14" width="6.54296875" style="4" customWidth="1"/>
    <col min="15" max="15" width="8.7265625" style="4" customWidth="1"/>
    <col min="16" max="16" width="7.1796875" style="4" customWidth="1"/>
    <col min="17" max="17" width="7.54296875" style="4" customWidth="1"/>
    <col min="18" max="18" width="8" style="4" customWidth="1"/>
    <col min="19" max="19" width="10.26953125" style="4" customWidth="1"/>
    <col min="20" max="16384" width="9.1796875" style="4"/>
  </cols>
  <sheetData>
    <row r="1" spans="1:19" ht="15" customHeight="1">
      <c r="A1" s="146" t="str">
        <f>'Praptra 01'!A1:F2</f>
        <v>dk;kZy; &amp;jkt-mPPk ek/;-fo|ky; lq[kokluh ¼Msxkuk½ ukxkSj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67"/>
      <c r="S1" s="67"/>
    </row>
    <row r="2" spans="1:19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67"/>
      <c r="S2" s="67"/>
    </row>
    <row r="3" spans="1:19" ht="15.5">
      <c r="A3" s="147" t="s">
        <v>163</v>
      </c>
      <c r="B3" s="147"/>
      <c r="C3" s="147"/>
      <c r="D3" s="147"/>
      <c r="E3" s="147"/>
      <c r="F3" s="67"/>
      <c r="G3" s="146" t="s">
        <v>32</v>
      </c>
      <c r="H3" s="146"/>
      <c r="I3" s="146"/>
      <c r="J3" s="146"/>
      <c r="K3" s="146"/>
      <c r="L3" s="146"/>
      <c r="M3" s="67"/>
      <c r="N3" s="67"/>
      <c r="O3" s="67"/>
      <c r="P3" s="67"/>
      <c r="Q3" s="67"/>
      <c r="R3" s="67"/>
      <c r="S3" s="67"/>
    </row>
    <row r="4" spans="1:19" ht="15.5">
      <c r="A4" s="148"/>
      <c r="B4" s="148"/>
      <c r="C4" s="148"/>
      <c r="D4" s="148"/>
      <c r="E4" s="148"/>
      <c r="F4" s="67"/>
      <c r="G4" s="146"/>
      <c r="H4" s="146"/>
      <c r="I4" s="146"/>
      <c r="J4" s="146"/>
      <c r="K4" s="146"/>
      <c r="L4" s="146"/>
      <c r="M4" s="67"/>
      <c r="N4" s="67"/>
      <c r="O4" s="148"/>
      <c r="P4" s="148"/>
      <c r="Q4" s="148"/>
      <c r="R4" s="67"/>
      <c r="S4" s="67"/>
    </row>
    <row r="5" spans="1:19" ht="15.75" customHeight="1">
      <c r="A5" s="142" t="s">
        <v>4</v>
      </c>
      <c r="B5" s="141" t="s">
        <v>33</v>
      </c>
      <c r="C5" s="141" t="s">
        <v>34</v>
      </c>
      <c r="D5" s="149" t="s">
        <v>35</v>
      </c>
      <c r="E5" s="150"/>
      <c r="F5" s="151"/>
      <c r="G5" s="141" t="s">
        <v>36</v>
      </c>
      <c r="H5" s="142" t="s">
        <v>37</v>
      </c>
      <c r="I5" s="142"/>
      <c r="J5" s="142"/>
      <c r="K5" s="144" t="s">
        <v>58</v>
      </c>
      <c r="L5" s="141" t="s">
        <v>40</v>
      </c>
      <c r="M5" s="149" t="s">
        <v>41</v>
      </c>
      <c r="N5" s="150"/>
      <c r="O5" s="151"/>
      <c r="P5" s="155" t="s">
        <v>45</v>
      </c>
      <c r="Q5" s="155"/>
      <c r="R5" s="155"/>
      <c r="S5" s="142" t="s">
        <v>49</v>
      </c>
    </row>
    <row r="6" spans="1:19" ht="15.75" customHeight="1">
      <c r="A6" s="142"/>
      <c r="B6" s="141"/>
      <c r="C6" s="141"/>
      <c r="D6" s="152"/>
      <c r="E6" s="153"/>
      <c r="F6" s="154"/>
      <c r="G6" s="141"/>
      <c r="H6" s="143" t="s">
        <v>38</v>
      </c>
      <c r="I6" s="143" t="s">
        <v>39</v>
      </c>
      <c r="J6" s="141" t="s">
        <v>57</v>
      </c>
      <c r="K6" s="145"/>
      <c r="L6" s="141"/>
      <c r="M6" s="152"/>
      <c r="N6" s="153"/>
      <c r="O6" s="154"/>
      <c r="P6" s="141" t="s">
        <v>46</v>
      </c>
      <c r="Q6" s="141" t="s">
        <v>47</v>
      </c>
      <c r="R6" s="141" t="s">
        <v>48</v>
      </c>
      <c r="S6" s="142"/>
    </row>
    <row r="7" spans="1:19" ht="15.75" customHeight="1">
      <c r="A7" s="142"/>
      <c r="B7" s="141"/>
      <c r="C7" s="141"/>
      <c r="D7" s="81" t="s">
        <v>11</v>
      </c>
      <c r="E7" s="81" t="s">
        <v>10</v>
      </c>
      <c r="F7" s="81" t="s">
        <v>9</v>
      </c>
      <c r="G7" s="141"/>
      <c r="H7" s="143"/>
      <c r="I7" s="143"/>
      <c r="J7" s="141"/>
      <c r="K7" s="145"/>
      <c r="L7" s="141"/>
      <c r="M7" s="81" t="s">
        <v>42</v>
      </c>
      <c r="N7" s="82" t="s">
        <v>43</v>
      </c>
      <c r="O7" s="81" t="s">
        <v>44</v>
      </c>
      <c r="P7" s="141"/>
      <c r="Q7" s="141"/>
      <c r="R7" s="141"/>
      <c r="S7" s="142"/>
    </row>
    <row r="8" spans="1:19" ht="15.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69">
        <v>18</v>
      </c>
      <c r="S8" s="69">
        <v>19</v>
      </c>
    </row>
    <row r="9" spans="1:19" ht="15.5">
      <c r="A9" s="69">
        <v>1</v>
      </c>
      <c r="B9" s="69" t="s">
        <v>50</v>
      </c>
      <c r="C9" s="69"/>
      <c r="D9" s="68">
        <v>0</v>
      </c>
      <c r="E9" s="68">
        <v>0</v>
      </c>
      <c r="F9" s="68">
        <v>0</v>
      </c>
      <c r="G9" s="69"/>
      <c r="H9" s="69"/>
      <c r="I9" s="69"/>
      <c r="J9" s="69">
        <v>0</v>
      </c>
      <c r="K9" s="69"/>
      <c r="L9" s="69">
        <f t="shared" ref="L9:L19" si="0">I9+K9</f>
        <v>0</v>
      </c>
      <c r="M9" s="69"/>
      <c r="N9" s="69"/>
      <c r="O9" s="69"/>
      <c r="P9" s="69">
        <f t="shared" ref="P9:P19" si="1">L9-G9</f>
        <v>0</v>
      </c>
      <c r="Q9" s="69">
        <f t="shared" ref="Q9:Q19" si="2">L9-J9</f>
        <v>0</v>
      </c>
      <c r="R9" s="69">
        <f t="shared" ref="R9:R19" si="3">O9-L9</f>
        <v>0</v>
      </c>
      <c r="S9" s="69"/>
    </row>
    <row r="10" spans="1:19" ht="15.5">
      <c r="A10" s="69">
        <v>2</v>
      </c>
      <c r="B10" s="69" t="s">
        <v>51</v>
      </c>
      <c r="C10" s="69"/>
      <c r="D10" s="69">
        <v>100</v>
      </c>
      <c r="E10" s="69">
        <v>60</v>
      </c>
      <c r="F10" s="69">
        <v>90</v>
      </c>
      <c r="G10" s="69">
        <v>100</v>
      </c>
      <c r="H10" s="69">
        <v>90</v>
      </c>
      <c r="I10" s="69">
        <v>0</v>
      </c>
      <c r="J10" s="69">
        <f t="shared" ref="J10:J19" si="4">H10+I10</f>
        <v>90</v>
      </c>
      <c r="K10" s="69">
        <v>80</v>
      </c>
      <c r="L10" s="69">
        <f t="shared" si="0"/>
        <v>80</v>
      </c>
      <c r="M10" s="69"/>
      <c r="N10" s="69"/>
      <c r="O10" s="69">
        <f t="shared" ref="O10:O19" si="5">ROUND(L10+L10*0.2,-1)</f>
        <v>100</v>
      </c>
      <c r="P10" s="69">
        <f t="shared" si="1"/>
        <v>-20</v>
      </c>
      <c r="Q10" s="69">
        <f t="shared" si="2"/>
        <v>-10</v>
      </c>
      <c r="R10" s="69">
        <f t="shared" si="3"/>
        <v>20</v>
      </c>
      <c r="S10" s="69"/>
    </row>
    <row r="11" spans="1:19" ht="15.5">
      <c r="A11" s="69">
        <v>3</v>
      </c>
      <c r="B11" s="69" t="s">
        <v>52</v>
      </c>
      <c r="C11" s="69"/>
      <c r="D11" s="69">
        <v>100</v>
      </c>
      <c r="E11" s="69">
        <v>70</v>
      </c>
      <c r="F11" s="69">
        <v>40</v>
      </c>
      <c r="G11" s="69">
        <v>70</v>
      </c>
      <c r="H11" s="69">
        <v>40</v>
      </c>
      <c r="I11" s="69">
        <v>0</v>
      </c>
      <c r="J11" s="69">
        <f t="shared" si="4"/>
        <v>40</v>
      </c>
      <c r="K11" s="69">
        <v>60</v>
      </c>
      <c r="L11" s="69">
        <f t="shared" si="0"/>
        <v>60</v>
      </c>
      <c r="M11" s="69"/>
      <c r="N11" s="69"/>
      <c r="O11" s="69">
        <f t="shared" si="5"/>
        <v>70</v>
      </c>
      <c r="P11" s="69">
        <f t="shared" si="1"/>
        <v>-10</v>
      </c>
      <c r="Q11" s="69">
        <f t="shared" si="2"/>
        <v>20</v>
      </c>
      <c r="R11" s="69">
        <f t="shared" si="3"/>
        <v>10</v>
      </c>
      <c r="S11" s="69"/>
    </row>
    <row r="12" spans="1:19" ht="15.5">
      <c r="A12" s="69">
        <v>4</v>
      </c>
      <c r="B12" s="69" t="s">
        <v>53</v>
      </c>
      <c r="C12" s="69"/>
      <c r="D12" s="69"/>
      <c r="E12" s="69"/>
      <c r="F12" s="69"/>
      <c r="G12" s="69"/>
      <c r="H12" s="69"/>
      <c r="I12" s="69"/>
      <c r="J12" s="69">
        <f t="shared" si="4"/>
        <v>0</v>
      </c>
      <c r="K12" s="69"/>
      <c r="L12" s="69">
        <f t="shared" si="0"/>
        <v>0</v>
      </c>
      <c r="M12" s="69"/>
      <c r="N12" s="69"/>
      <c r="O12" s="69">
        <f t="shared" si="5"/>
        <v>0</v>
      </c>
      <c r="P12" s="69">
        <f t="shared" si="1"/>
        <v>0</v>
      </c>
      <c r="Q12" s="69">
        <f t="shared" si="2"/>
        <v>0</v>
      </c>
      <c r="R12" s="69">
        <f t="shared" si="3"/>
        <v>0</v>
      </c>
      <c r="S12" s="69"/>
    </row>
    <row r="13" spans="1:19" ht="15.5">
      <c r="A13" s="69">
        <v>5</v>
      </c>
      <c r="B13" s="69" t="s">
        <v>54</v>
      </c>
      <c r="C13" s="69"/>
      <c r="D13" s="69">
        <v>295</v>
      </c>
      <c r="E13" s="69">
        <v>220</v>
      </c>
      <c r="F13" s="69">
        <v>225</v>
      </c>
      <c r="G13" s="69">
        <v>245</v>
      </c>
      <c r="H13" s="69">
        <v>245</v>
      </c>
      <c r="I13" s="69">
        <v>0</v>
      </c>
      <c r="J13" s="69">
        <f t="shared" si="4"/>
        <v>245</v>
      </c>
      <c r="K13" s="69">
        <v>235</v>
      </c>
      <c r="L13" s="69">
        <f t="shared" si="0"/>
        <v>235</v>
      </c>
      <c r="M13" s="69"/>
      <c r="N13" s="69"/>
      <c r="O13" s="69">
        <f t="shared" si="5"/>
        <v>280</v>
      </c>
      <c r="P13" s="69">
        <f t="shared" si="1"/>
        <v>-10</v>
      </c>
      <c r="Q13" s="69">
        <f t="shared" si="2"/>
        <v>-10</v>
      </c>
      <c r="R13" s="69">
        <f t="shared" si="3"/>
        <v>45</v>
      </c>
      <c r="S13" s="69"/>
    </row>
    <row r="14" spans="1:19" ht="15.5">
      <c r="A14" s="69">
        <v>6</v>
      </c>
      <c r="B14" s="69"/>
      <c r="C14" s="69"/>
      <c r="D14" s="69"/>
      <c r="E14" s="69"/>
      <c r="F14" s="69"/>
      <c r="G14" s="69"/>
      <c r="H14" s="69"/>
      <c r="I14" s="69"/>
      <c r="J14" s="69">
        <f t="shared" si="4"/>
        <v>0</v>
      </c>
      <c r="K14" s="69"/>
      <c r="L14" s="69">
        <f t="shared" si="0"/>
        <v>0</v>
      </c>
      <c r="M14" s="69"/>
      <c r="N14" s="69"/>
      <c r="O14" s="69">
        <f t="shared" si="5"/>
        <v>0</v>
      </c>
      <c r="P14" s="69">
        <f t="shared" si="1"/>
        <v>0</v>
      </c>
      <c r="Q14" s="69">
        <f t="shared" si="2"/>
        <v>0</v>
      </c>
      <c r="R14" s="69">
        <f t="shared" si="3"/>
        <v>0</v>
      </c>
      <c r="S14" s="69"/>
    </row>
    <row r="15" spans="1:19" ht="15.5">
      <c r="A15" s="140">
        <v>7</v>
      </c>
      <c r="B15" s="141" t="s">
        <v>55</v>
      </c>
      <c r="C15" s="69"/>
      <c r="D15" s="69"/>
      <c r="E15" s="69"/>
      <c r="F15" s="69"/>
      <c r="G15" s="69"/>
      <c r="H15" s="69"/>
      <c r="I15" s="69"/>
      <c r="J15" s="69">
        <f t="shared" si="4"/>
        <v>0</v>
      </c>
      <c r="K15" s="69"/>
      <c r="L15" s="69">
        <f t="shared" si="0"/>
        <v>0</v>
      </c>
      <c r="M15" s="69"/>
      <c r="N15" s="69"/>
      <c r="O15" s="69">
        <f t="shared" si="5"/>
        <v>0</v>
      </c>
      <c r="P15" s="69">
        <f t="shared" si="1"/>
        <v>0</v>
      </c>
      <c r="Q15" s="69">
        <f t="shared" si="2"/>
        <v>0</v>
      </c>
      <c r="R15" s="69">
        <f t="shared" si="3"/>
        <v>0</v>
      </c>
      <c r="S15" s="69"/>
    </row>
    <row r="16" spans="1:19" ht="15.5">
      <c r="A16" s="140"/>
      <c r="B16" s="141"/>
      <c r="C16" s="69"/>
      <c r="D16" s="69"/>
      <c r="E16" s="69"/>
      <c r="F16" s="69"/>
      <c r="G16" s="69"/>
      <c r="H16" s="69"/>
      <c r="I16" s="69"/>
      <c r="J16" s="69">
        <f t="shared" si="4"/>
        <v>0</v>
      </c>
      <c r="K16" s="69"/>
      <c r="L16" s="69">
        <f t="shared" si="0"/>
        <v>0</v>
      </c>
      <c r="M16" s="69"/>
      <c r="N16" s="69"/>
      <c r="O16" s="69">
        <f t="shared" si="5"/>
        <v>0</v>
      </c>
      <c r="P16" s="69">
        <f t="shared" si="1"/>
        <v>0</v>
      </c>
      <c r="Q16" s="69">
        <f t="shared" si="2"/>
        <v>0</v>
      </c>
      <c r="R16" s="69">
        <f t="shared" si="3"/>
        <v>0</v>
      </c>
      <c r="S16" s="69"/>
    </row>
    <row r="17" spans="1:19" ht="15.5">
      <c r="A17" s="69">
        <v>8</v>
      </c>
      <c r="B17" s="69" t="s">
        <v>56</v>
      </c>
      <c r="C17" s="69"/>
      <c r="D17" s="69"/>
      <c r="E17" s="69"/>
      <c r="F17" s="69"/>
      <c r="G17" s="69"/>
      <c r="H17" s="69"/>
      <c r="I17" s="69"/>
      <c r="J17" s="69">
        <f t="shared" si="4"/>
        <v>0</v>
      </c>
      <c r="K17" s="69"/>
      <c r="L17" s="69">
        <f t="shared" si="0"/>
        <v>0</v>
      </c>
      <c r="M17" s="69"/>
      <c r="N17" s="69"/>
      <c r="O17" s="69">
        <f t="shared" si="5"/>
        <v>0</v>
      </c>
      <c r="P17" s="69">
        <f t="shared" si="1"/>
        <v>0</v>
      </c>
      <c r="Q17" s="69">
        <f t="shared" si="2"/>
        <v>0</v>
      </c>
      <c r="R17" s="69">
        <f t="shared" si="3"/>
        <v>0</v>
      </c>
      <c r="S17" s="69"/>
    </row>
    <row r="18" spans="1:19" ht="15.5">
      <c r="A18" s="69">
        <v>9</v>
      </c>
      <c r="B18" s="69"/>
      <c r="C18" s="69"/>
      <c r="D18" s="69"/>
      <c r="E18" s="69"/>
      <c r="F18" s="69"/>
      <c r="G18" s="69"/>
      <c r="H18" s="69"/>
      <c r="I18" s="69"/>
      <c r="J18" s="69">
        <f t="shared" si="4"/>
        <v>0</v>
      </c>
      <c r="K18" s="69"/>
      <c r="L18" s="69">
        <f t="shared" si="0"/>
        <v>0</v>
      </c>
      <c r="M18" s="69"/>
      <c r="N18" s="69"/>
      <c r="O18" s="69">
        <f t="shared" si="5"/>
        <v>0</v>
      </c>
      <c r="P18" s="69">
        <f t="shared" si="1"/>
        <v>0</v>
      </c>
      <c r="Q18" s="69">
        <f t="shared" si="2"/>
        <v>0</v>
      </c>
      <c r="R18" s="69">
        <f t="shared" si="3"/>
        <v>0</v>
      </c>
      <c r="S18" s="69"/>
    </row>
    <row r="19" spans="1:19" ht="15.5">
      <c r="A19" s="69">
        <v>10</v>
      </c>
      <c r="B19" s="69"/>
      <c r="C19" s="69"/>
      <c r="D19" s="69"/>
      <c r="E19" s="69"/>
      <c r="F19" s="69"/>
      <c r="G19" s="69"/>
      <c r="H19" s="69"/>
      <c r="I19" s="69"/>
      <c r="J19" s="69">
        <f t="shared" si="4"/>
        <v>0</v>
      </c>
      <c r="K19" s="69"/>
      <c r="L19" s="69">
        <f t="shared" si="0"/>
        <v>0</v>
      </c>
      <c r="M19" s="69"/>
      <c r="N19" s="69"/>
      <c r="O19" s="69">
        <f t="shared" si="5"/>
        <v>0</v>
      </c>
      <c r="P19" s="69">
        <f t="shared" si="1"/>
        <v>0</v>
      </c>
      <c r="Q19" s="69">
        <f t="shared" si="2"/>
        <v>0</v>
      </c>
      <c r="R19" s="69">
        <f t="shared" si="3"/>
        <v>0</v>
      </c>
      <c r="S19" s="69"/>
    </row>
    <row r="20" spans="1:19" s="11" customFormat="1" ht="15.5">
      <c r="A20" s="72"/>
      <c r="B20" s="72" t="s">
        <v>0</v>
      </c>
      <c r="C20" s="72"/>
      <c r="D20" s="72">
        <f t="shared" ref="D20:R20" si="6">SUM(D9:D19)</f>
        <v>495</v>
      </c>
      <c r="E20" s="72">
        <f t="shared" si="6"/>
        <v>350</v>
      </c>
      <c r="F20" s="72">
        <f t="shared" si="6"/>
        <v>355</v>
      </c>
      <c r="G20" s="72">
        <f t="shared" si="6"/>
        <v>415</v>
      </c>
      <c r="H20" s="72">
        <f t="shared" si="6"/>
        <v>375</v>
      </c>
      <c r="I20" s="72">
        <f t="shared" si="6"/>
        <v>0</v>
      </c>
      <c r="J20" s="72">
        <f t="shared" si="6"/>
        <v>375</v>
      </c>
      <c r="K20" s="72">
        <f t="shared" si="6"/>
        <v>375</v>
      </c>
      <c r="L20" s="72">
        <f t="shared" si="6"/>
        <v>375</v>
      </c>
      <c r="M20" s="72">
        <f t="shared" si="6"/>
        <v>0</v>
      </c>
      <c r="N20" s="72">
        <f t="shared" si="6"/>
        <v>0</v>
      </c>
      <c r="O20" s="72">
        <f t="shared" si="6"/>
        <v>450</v>
      </c>
      <c r="P20" s="72">
        <f t="shared" si="6"/>
        <v>-40</v>
      </c>
      <c r="Q20" s="72">
        <f t="shared" si="6"/>
        <v>0</v>
      </c>
      <c r="R20" s="72">
        <f t="shared" si="6"/>
        <v>75</v>
      </c>
      <c r="S20" s="72"/>
    </row>
    <row r="21" spans="1:19" ht="15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9" ht="15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9" ht="15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9" ht="15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ht="15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9" ht="15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ht="15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ht="15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9" ht="15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ht="15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9" ht="15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9" ht="15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</sheetData>
  <mergeCells count="23">
    <mergeCell ref="A1:Q2"/>
    <mergeCell ref="A3:E4"/>
    <mergeCell ref="G3:L4"/>
    <mergeCell ref="O4:Q4"/>
    <mergeCell ref="A5:A7"/>
    <mergeCell ref="B5:B7"/>
    <mergeCell ref="C5:C7"/>
    <mergeCell ref="G5:G7"/>
    <mergeCell ref="H5:J5"/>
    <mergeCell ref="D5:F6"/>
    <mergeCell ref="M5:O6"/>
    <mergeCell ref="P5:R5"/>
    <mergeCell ref="A15:A16"/>
    <mergeCell ref="B15:B16"/>
    <mergeCell ref="S5:S7"/>
    <mergeCell ref="P6:P7"/>
    <mergeCell ref="Q6:Q7"/>
    <mergeCell ref="R6:R7"/>
    <mergeCell ref="H6:H7"/>
    <mergeCell ref="I6:I7"/>
    <mergeCell ref="J6:J7"/>
    <mergeCell ref="K5:K7"/>
    <mergeCell ref="L5:L7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4"/>
  <sheetViews>
    <sheetView workbookViewId="0">
      <selection activeCell="A2" sqref="A2"/>
    </sheetView>
  </sheetViews>
  <sheetFormatPr defaultColWidth="9.1796875" defaultRowHeight="14.5"/>
  <cols>
    <col min="1" max="1" width="4.54296875" style="78" customWidth="1"/>
    <col min="2" max="2" width="8.54296875" style="78" customWidth="1"/>
    <col min="3" max="3" width="21.1796875" style="78" customWidth="1"/>
    <col min="4" max="4" width="8.7265625" style="78" customWidth="1"/>
    <col min="5" max="5" width="7.453125" style="78" customWidth="1"/>
    <col min="6" max="6" width="8.1796875" style="78" customWidth="1"/>
    <col min="7" max="7" width="10.54296875" style="78" customWidth="1"/>
    <col min="8" max="8" width="7.54296875" style="78" customWidth="1"/>
    <col min="9" max="9" width="8.1796875" style="78" customWidth="1"/>
    <col min="10" max="10" width="9.1796875" style="78" customWidth="1"/>
    <col min="11" max="11" width="7.26953125" style="78" customWidth="1"/>
    <col min="12" max="12" width="8.453125" style="78" customWidth="1"/>
    <col min="13" max="13" width="11" style="78" customWidth="1"/>
    <col min="14" max="16384" width="9.1796875" style="78"/>
  </cols>
  <sheetData>
    <row r="1" spans="1:40" ht="25.5">
      <c r="A1" s="156" t="str">
        <f>'praptra-9'!A1:L2</f>
        <v>dk;kZy; &amp;jkt-mPPk ek/;-fo|ky; lq[kokluh ¼Msxkuk½ ukxkSj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18">
      <c r="A2" s="79"/>
      <c r="B2" s="158" t="s">
        <v>165</v>
      </c>
      <c r="C2" s="158"/>
      <c r="D2" s="158"/>
      <c r="E2" s="158"/>
      <c r="F2" s="83"/>
      <c r="G2" s="83" t="s">
        <v>166</v>
      </c>
      <c r="H2" s="84"/>
      <c r="I2" s="84"/>
      <c r="J2" s="84"/>
      <c r="K2" s="84"/>
      <c r="L2" s="84"/>
      <c r="M2" s="84"/>
      <c r="N2" s="84"/>
      <c r="O2" s="79"/>
      <c r="P2" s="79"/>
      <c r="Q2" s="7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54">
      <c r="A3" s="85" t="s">
        <v>4</v>
      </c>
      <c r="B3" s="85" t="s">
        <v>167</v>
      </c>
      <c r="C3" s="85" t="s">
        <v>65</v>
      </c>
      <c r="D3" s="86" t="s">
        <v>168</v>
      </c>
      <c r="E3" s="86" t="s">
        <v>21</v>
      </c>
      <c r="F3" s="86" t="s">
        <v>169</v>
      </c>
      <c r="G3" s="86" t="s">
        <v>170</v>
      </c>
      <c r="H3" s="86" t="s">
        <v>171</v>
      </c>
      <c r="I3" s="86" t="s">
        <v>172</v>
      </c>
      <c r="J3" s="86" t="s">
        <v>173</v>
      </c>
      <c r="K3" s="87" t="s">
        <v>25</v>
      </c>
      <c r="L3" s="87" t="s">
        <v>27</v>
      </c>
      <c r="M3" s="88" t="s">
        <v>174</v>
      </c>
      <c r="N3" s="86" t="s">
        <v>175</v>
      </c>
      <c r="O3" s="79"/>
      <c r="P3" s="79"/>
      <c r="Q3" s="79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5.5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80">
        <v>10</v>
      </c>
      <c r="K4" s="80">
        <v>11</v>
      </c>
      <c r="L4" s="80">
        <v>12</v>
      </c>
      <c r="M4" s="80">
        <v>13</v>
      </c>
      <c r="N4" s="80">
        <v>14</v>
      </c>
      <c r="O4" s="79"/>
      <c r="P4" s="79"/>
      <c r="Q4" s="79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ht="18">
      <c r="A5" s="80">
        <v>1</v>
      </c>
      <c r="B5" s="80">
        <f>'Praptra 01'!B11</f>
        <v>26862</v>
      </c>
      <c r="C5" s="89" t="str">
        <f>'Praptra 01'!C11</f>
        <v>jk-m-ek-fo-lq[kokluh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f>SUM(D5:M5)</f>
        <v>0</v>
      </c>
      <c r="O5" s="79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0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40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40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</row>
    <row r="14" spans="1:40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</row>
    <row r="16" spans="1:40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</row>
    <row r="18" spans="1:40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</row>
    <row r="19" spans="1:40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</row>
    <row r="20" spans="1:40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</row>
    <row r="21" spans="1:40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</row>
    <row r="22" spans="1:40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0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</row>
    <row r="25" spans="1:40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</row>
    <row r="26" spans="1:40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7" spans="1:40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</row>
    <row r="28" spans="1:40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</row>
    <row r="29" spans="1:40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</row>
    <row r="30" spans="1:40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</row>
    <row r="31" spans="1:40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</row>
    <row r="32" spans="1:40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</row>
    <row r="33" spans="1:40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</row>
    <row r="34" spans="1:40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</row>
    <row r="35" spans="1:40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</row>
    <row r="36" spans="1:40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</row>
    <row r="37" spans="1:40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40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</row>
    <row r="39" spans="1:40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</row>
    <row r="41" spans="1:40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</row>
    <row r="42" spans="1:40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</row>
    <row r="43" spans="1:40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</row>
    <row r="44" spans="1:40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</row>
    <row r="45" spans="1:40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</row>
    <row r="46" spans="1:40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</row>
    <row r="47" spans="1:40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</row>
    <row r="48" spans="1:40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</row>
    <row r="49" spans="1:40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</row>
    <row r="50" spans="1:40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</row>
    <row r="51" spans="1:40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</row>
    <row r="52" spans="1:40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</row>
    <row r="53" spans="1:40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</row>
    <row r="54" spans="1:40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</row>
    <row r="55" spans="1:40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</row>
    <row r="56" spans="1:40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spans="1:40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</row>
    <row r="58" spans="1:40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</row>
    <row r="59" spans="1:40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</row>
    <row r="60" spans="1:40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</row>
    <row r="61" spans="1:40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</row>
    <row r="62" spans="1:40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</row>
    <row r="63" spans="1:40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</row>
    <row r="64" spans="1:40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</row>
    <row r="65" spans="1:40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</row>
    <row r="66" spans="1:40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</row>
    <row r="67" spans="1:40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</row>
    <row r="70" spans="1:4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</row>
    <row r="72" spans="1:40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</row>
    <row r="73" spans="1:40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</row>
    <row r="74" spans="1:40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</row>
    <row r="75" spans="1:40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</row>
    <row r="76" spans="1:40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</row>
    <row r="77" spans="1:40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</row>
    <row r="78" spans="1:40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</row>
    <row r="79" spans="1:40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</row>
    <row r="80" spans="1:4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</row>
    <row r="81" spans="1:40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</row>
    <row r="82" spans="1:40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</row>
    <row r="83" spans="1:40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</row>
    <row r="84" spans="1:40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</row>
    <row r="85" spans="1:40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</row>
    <row r="86" spans="1:40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</row>
    <row r="87" spans="1:40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</row>
    <row r="88" spans="1:40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</row>
    <row r="89" spans="1:40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</row>
    <row r="90" spans="1:4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</row>
    <row r="91" spans="1:40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</row>
    <row r="92" spans="1:40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</row>
    <row r="93" spans="1:40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</row>
    <row r="94" spans="1:40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</row>
    <row r="95" spans="1:40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</row>
    <row r="96" spans="1:40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</row>
    <row r="97" spans="1:40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</row>
    <row r="98" spans="1:40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</row>
    <row r="99" spans="1:40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</row>
    <row r="100" spans="1:4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</row>
    <row r="101" spans="1:40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</row>
    <row r="102" spans="1:40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</row>
    <row r="103" spans="1:40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</row>
    <row r="104" spans="1:40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</row>
    <row r="105" spans="1:40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</row>
    <row r="106" spans="1:40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</row>
    <row r="107" spans="1:40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</row>
    <row r="108" spans="1:40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</row>
    <row r="109" spans="1:40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</row>
    <row r="110" spans="1:40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</row>
    <row r="112" spans="1:40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</row>
    <row r="113" spans="1:40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</row>
    <row r="114" spans="1:40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</row>
    <row r="115" spans="1:40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</row>
    <row r="116" spans="1:40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</row>
    <row r="117" spans="1:40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</row>
    <row r="118" spans="1:40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</row>
    <row r="119" spans="1:40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</row>
    <row r="120" spans="1:4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</row>
    <row r="121" spans="1:40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</row>
    <row r="122" spans="1:40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</row>
    <row r="123" spans="1:40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</row>
    <row r="124" spans="1:40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</row>
    <row r="125" spans="1:40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</row>
    <row r="126" spans="1:40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</row>
    <row r="127" spans="1:40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</row>
    <row r="128" spans="1:40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</row>
    <row r="129" spans="1:40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</row>
    <row r="130" spans="1:40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</row>
    <row r="131" spans="1:40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</row>
    <row r="132" spans="1:40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</row>
    <row r="134" spans="1:40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</row>
    <row r="135" spans="1:40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</row>
    <row r="137" spans="1:40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</row>
    <row r="138" spans="1:40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</row>
    <row r="139" spans="1:40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</row>
    <row r="140" spans="1:40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</row>
    <row r="141" spans="1:40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</row>
    <row r="142" spans="1:40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</row>
    <row r="143" spans="1:40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</row>
    <row r="144" spans="1:40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</row>
    <row r="145" spans="1:40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</row>
    <row r="146" spans="1:40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</row>
    <row r="147" spans="1:40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</row>
    <row r="148" spans="1:40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</row>
    <row r="149" spans="1:40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</row>
    <row r="150" spans="1:40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</row>
    <row r="151" spans="1:40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</row>
    <row r="152" spans="1:40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</row>
    <row r="153" spans="1:40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</row>
    <row r="154" spans="1:40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</row>
    <row r="155" spans="1:40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</row>
    <row r="156" spans="1:40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</row>
    <row r="157" spans="1:40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</row>
    <row r="158" spans="1:40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</row>
    <row r="159" spans="1:40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</row>
    <row r="160" spans="1:40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</row>
    <row r="161" spans="1:40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</row>
    <row r="162" spans="1:40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</row>
    <row r="163" spans="1:40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</row>
    <row r="164" spans="1:40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</row>
    <row r="165" spans="1:40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</row>
    <row r="166" spans="1:40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</row>
    <row r="167" spans="1:40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</row>
    <row r="168" spans="1:40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</row>
    <row r="169" spans="1:40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</row>
    <row r="170" spans="1:40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</row>
    <row r="171" spans="1:40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</row>
    <row r="172" spans="1:40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</row>
    <row r="173" spans="1:40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</row>
    <row r="174" spans="1:40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</row>
    <row r="175" spans="1:40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</row>
    <row r="176" spans="1:40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</row>
    <row r="177" spans="1:40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</row>
    <row r="178" spans="1:40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</row>
    <row r="179" spans="1:40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</row>
    <row r="180" spans="1:40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</row>
    <row r="181" spans="1:40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</row>
    <row r="182" spans="1:40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</row>
    <row r="183" spans="1:40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</row>
    <row r="184" spans="1:40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</row>
    <row r="185" spans="1:40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</row>
    <row r="186" spans="1:40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</row>
    <row r="187" spans="1:40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</row>
    <row r="188" spans="1:40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</row>
    <row r="189" spans="1:40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</row>
    <row r="190" spans="1:40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</row>
    <row r="191" spans="1:40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</row>
    <row r="192" spans="1:40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</row>
    <row r="193" spans="1:40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</row>
    <row r="194" spans="1:40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</row>
    <row r="195" spans="1:40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</row>
    <row r="196" spans="1:40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</row>
    <row r="197" spans="1:40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</row>
    <row r="199" spans="1:40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</row>
    <row r="200" spans="1:40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</row>
    <row r="202" spans="1:40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</row>
    <row r="203" spans="1:40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</row>
    <row r="204" spans="1:40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</row>
    <row r="205" spans="1:40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</row>
    <row r="206" spans="1:40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</row>
    <row r="207" spans="1:40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</row>
    <row r="208" spans="1:40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</row>
    <row r="209" spans="1:40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</row>
    <row r="210" spans="1:4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</row>
    <row r="211" spans="1:40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</row>
    <row r="212" spans="1:40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</row>
    <row r="213" spans="1:40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</row>
    <row r="214" spans="1:40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</row>
    <row r="215" spans="1:40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</row>
    <row r="216" spans="1:40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</row>
    <row r="217" spans="1:40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</row>
    <row r="218" spans="1:40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</row>
    <row r="219" spans="1:40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</row>
    <row r="220" spans="1:4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</row>
    <row r="221" spans="1:40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</row>
    <row r="222" spans="1:40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</row>
    <row r="223" spans="1:40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</row>
    <row r="224" spans="1:40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</row>
    <row r="225" spans="1:40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</row>
    <row r="226" spans="1:40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</row>
    <row r="227" spans="1:40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</row>
    <row r="228" spans="1:40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</row>
    <row r="229" spans="1:40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</row>
    <row r="230" spans="1:4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</row>
    <row r="231" spans="1:40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</row>
    <row r="232" spans="1:40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</row>
    <row r="233" spans="1:40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</row>
    <row r="234" spans="1:40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</row>
    <row r="235" spans="1:40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</row>
    <row r="236" spans="1:40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</row>
    <row r="237" spans="1:40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</row>
    <row r="238" spans="1:40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</row>
    <row r="239" spans="1:40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</row>
    <row r="240" spans="1:4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</row>
    <row r="241" spans="1:40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</row>
    <row r="242" spans="1:40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</row>
    <row r="243" spans="1:40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</row>
    <row r="244" spans="1:40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</row>
    <row r="245" spans="1:40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</row>
    <row r="246" spans="1:40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</row>
    <row r="247" spans="1:40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</row>
    <row r="248" spans="1:40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</row>
    <row r="249" spans="1:40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</row>
    <row r="250" spans="1:4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</row>
    <row r="251" spans="1:40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</row>
    <row r="252" spans="1:40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</row>
    <row r="253" spans="1:40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</row>
    <row r="254" spans="1:40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</row>
    <row r="255" spans="1:40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</row>
    <row r="256" spans="1:40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</row>
    <row r="257" spans="1:40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</row>
    <row r="258" spans="1:40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</row>
    <row r="259" spans="1:40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</row>
    <row r="260" spans="1:4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</row>
    <row r="261" spans="1:40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</row>
    <row r="262" spans="1:40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</row>
    <row r="264" spans="1:40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</row>
    <row r="265" spans="1:40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</row>
    <row r="267" spans="1:40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</row>
    <row r="268" spans="1:40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</row>
    <row r="269" spans="1:40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</row>
    <row r="270" spans="1:4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</row>
    <row r="271" spans="1:40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</row>
    <row r="272" spans="1:40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</row>
    <row r="273" spans="1:40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</row>
    <row r="274" spans="1:40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</row>
    <row r="275" spans="1:40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</row>
    <row r="276" spans="1:40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</row>
    <row r="277" spans="1:40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</row>
    <row r="278" spans="1:40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</row>
    <row r="279" spans="1:40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</row>
    <row r="280" spans="1:4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</row>
    <row r="281" spans="1:40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</row>
    <row r="282" spans="1:40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</row>
    <row r="283" spans="1:40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</row>
    <row r="284" spans="1:40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</row>
    <row r="285" spans="1:40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</row>
    <row r="286" spans="1:40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</row>
    <row r="287" spans="1:40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</row>
    <row r="288" spans="1:40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</row>
    <row r="289" spans="1:40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</row>
    <row r="290" spans="1:4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</row>
    <row r="291" spans="1:40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</row>
    <row r="292" spans="1:40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</row>
    <row r="293" spans="1:40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</row>
    <row r="294" spans="1:40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</row>
    <row r="295" spans="1:40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</row>
    <row r="296" spans="1:40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</row>
    <row r="297" spans="1:40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</row>
    <row r="298" spans="1:40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</row>
    <row r="299" spans="1:40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</row>
    <row r="300" spans="1:4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</row>
    <row r="301" spans="1:40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</row>
    <row r="302" spans="1:40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</row>
    <row r="303" spans="1:40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</row>
    <row r="304" spans="1:40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</row>
    <row r="305" spans="1:40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</row>
    <row r="306" spans="1:40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</row>
    <row r="307" spans="1:40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</row>
    <row r="308" spans="1:40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</row>
    <row r="309" spans="1:40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</row>
    <row r="310" spans="1:4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</row>
    <row r="311" spans="1:40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</row>
    <row r="312" spans="1:40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</row>
    <row r="313" spans="1:40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</row>
    <row r="314" spans="1:40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</row>
    <row r="315" spans="1:40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</row>
    <row r="316" spans="1:40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</row>
    <row r="317" spans="1:40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</row>
    <row r="318" spans="1:40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</row>
    <row r="319" spans="1:40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</row>
    <row r="320" spans="1:4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</row>
    <row r="321" spans="1:40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</row>
    <row r="322" spans="1:40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</row>
    <row r="323" spans="1:40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</row>
    <row r="324" spans="1:40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</row>
    <row r="325" spans="1:40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</row>
    <row r="326" spans="1:40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</row>
    <row r="327" spans="1:40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</row>
    <row r="329" spans="1:40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</row>
    <row r="330" spans="1:4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</row>
    <row r="332" spans="1:40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</row>
    <row r="333" spans="1:40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</row>
    <row r="334" spans="1:40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</row>
    <row r="335" spans="1:40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</row>
    <row r="336" spans="1:40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</row>
    <row r="337" spans="1:40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</row>
    <row r="338" spans="1:40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</row>
    <row r="339" spans="1:40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</row>
    <row r="340" spans="1:4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</row>
    <row r="341" spans="1:40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</row>
    <row r="342" spans="1:40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</row>
    <row r="343" spans="1:40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</row>
    <row r="344" spans="1:40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</row>
    <row r="345" spans="1:40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</row>
    <row r="346" spans="1:40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</row>
    <row r="347" spans="1:40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</row>
    <row r="348" spans="1:40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</row>
    <row r="349" spans="1:40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</row>
    <row r="350" spans="1:4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</row>
    <row r="351" spans="1:40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</row>
    <row r="352" spans="1:40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</row>
    <row r="353" spans="1:40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</row>
    <row r="354" spans="1:40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</row>
    <row r="355" spans="1:40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</row>
    <row r="356" spans="1:40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</row>
    <row r="357" spans="1:40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</row>
    <row r="358" spans="1:40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</row>
    <row r="359" spans="1:40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</row>
    <row r="360" spans="1:4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</row>
    <row r="361" spans="1:40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</row>
    <row r="362" spans="1:40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</row>
    <row r="363" spans="1:40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</row>
    <row r="364" spans="1:40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</row>
    <row r="365" spans="1:40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</row>
    <row r="366" spans="1:40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</row>
    <row r="367" spans="1:40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</row>
    <row r="368" spans="1:40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</row>
    <row r="369" spans="1:40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</row>
    <row r="370" spans="1:4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</row>
    <row r="371" spans="1:40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</row>
    <row r="372" spans="1:40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</row>
    <row r="373" spans="1:40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</row>
    <row r="374" spans="1:40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</row>
    <row r="375" spans="1:40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</row>
    <row r="376" spans="1:40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</row>
    <row r="377" spans="1:40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</row>
    <row r="378" spans="1:40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</row>
    <row r="379" spans="1:40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</row>
    <row r="380" spans="1:4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</row>
    <row r="381" spans="1:40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</row>
    <row r="382" spans="1:40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</row>
    <row r="383" spans="1:40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</row>
    <row r="384" spans="1:40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</row>
    <row r="385" spans="1:40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</row>
    <row r="386" spans="1:40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</row>
    <row r="387" spans="1:40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</row>
    <row r="388" spans="1:40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</row>
    <row r="389" spans="1:40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</row>
    <row r="390" spans="1:4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</row>
    <row r="391" spans="1:40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</row>
    <row r="392" spans="1:40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</row>
    <row r="394" spans="1:40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</row>
    <row r="395" spans="1:40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</row>
    <row r="397" spans="1:40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</row>
    <row r="398" spans="1:40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</row>
    <row r="399" spans="1:40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</row>
    <row r="400" spans="1:4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</row>
    <row r="401" spans="1:40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</row>
    <row r="402" spans="1:40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</row>
    <row r="403" spans="1:40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</row>
    <row r="404" spans="1:40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</row>
    <row r="405" spans="1:40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</row>
    <row r="406" spans="1:40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</row>
    <row r="407" spans="1:40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</row>
    <row r="408" spans="1:40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</row>
    <row r="409" spans="1:40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</row>
    <row r="410" spans="1:4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</row>
    <row r="411" spans="1:40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</row>
    <row r="412" spans="1:40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</row>
    <row r="413" spans="1:40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</row>
    <row r="414" spans="1:40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</row>
    <row r="415" spans="1:40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</row>
    <row r="416" spans="1:40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</row>
    <row r="417" spans="1:40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</row>
    <row r="418" spans="1:40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</row>
    <row r="419" spans="1:40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</row>
    <row r="420" spans="1:4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</row>
    <row r="421" spans="1:40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</row>
    <row r="422" spans="1:40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</row>
    <row r="423" spans="1:40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</row>
    <row r="424" spans="1:40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</row>
    <row r="425" spans="1:40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</row>
    <row r="426" spans="1:40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</row>
    <row r="427" spans="1:40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</row>
    <row r="428" spans="1:40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</row>
    <row r="429" spans="1:40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</row>
    <row r="430" spans="1:4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</row>
    <row r="431" spans="1:40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</row>
    <row r="432" spans="1:40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</row>
    <row r="433" spans="1:40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</row>
    <row r="434" spans="1:40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</row>
    <row r="435" spans="1:40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</row>
    <row r="436" spans="1:40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</row>
    <row r="437" spans="1:40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</row>
    <row r="438" spans="1:40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</row>
    <row r="439" spans="1:40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</row>
    <row r="440" spans="1:4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</row>
    <row r="441" spans="1:40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</row>
    <row r="442" spans="1:40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</row>
    <row r="443" spans="1:40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</row>
    <row r="444" spans="1:40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</row>
    <row r="445" spans="1:40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</row>
    <row r="446" spans="1:40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</row>
    <row r="447" spans="1:40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</row>
    <row r="448" spans="1:40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</row>
    <row r="449" spans="1:40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</row>
    <row r="450" spans="1:4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</row>
    <row r="451" spans="1:40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</row>
    <row r="452" spans="1:40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</row>
    <row r="453" spans="1:40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</row>
    <row r="454" spans="1:40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</row>
    <row r="455" spans="1:40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</row>
    <row r="456" spans="1:40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</row>
    <row r="457" spans="1:40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</row>
    <row r="459" spans="1:40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</row>
    <row r="460" spans="1:4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</row>
    <row r="462" spans="1:40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</row>
    <row r="463" spans="1:40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</row>
    <row r="464" spans="1:40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</row>
    <row r="465" spans="1:40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</row>
    <row r="466" spans="1:40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</row>
    <row r="467" spans="1:40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</row>
    <row r="468" spans="1:40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</row>
    <row r="469" spans="1:40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</row>
    <row r="470" spans="1:4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</row>
    <row r="471" spans="1:40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</row>
    <row r="472" spans="1:40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</row>
    <row r="473" spans="1:40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</row>
    <row r="474" spans="1:40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</row>
  </sheetData>
  <mergeCells count="2">
    <mergeCell ref="A1:Q1"/>
    <mergeCell ref="B2:E2"/>
  </mergeCells>
  <pageMargins left="0.7" right="0.7" top="0.75" bottom="0.75" header="0.3" footer="0.3"/>
  <pageSetup paperSize="9" scale="85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14" sqref="C14:G15"/>
    </sheetView>
  </sheetViews>
  <sheetFormatPr defaultColWidth="9.1796875" defaultRowHeight="14"/>
  <cols>
    <col min="1" max="1" width="6.81640625" style="65" customWidth="1"/>
    <col min="2" max="2" width="9.26953125" style="65" customWidth="1"/>
    <col min="3" max="3" width="20.26953125" style="65" customWidth="1"/>
    <col min="4" max="4" width="15.81640625" style="65" customWidth="1"/>
    <col min="5" max="5" width="13.7265625" style="65" customWidth="1"/>
    <col min="6" max="6" width="16.81640625" style="65" customWidth="1"/>
    <col min="7" max="7" width="16.26953125" style="65" customWidth="1"/>
    <col min="8" max="8" width="34.26953125" style="65" hidden="1" customWidth="1"/>
    <col min="9" max="9" width="16" style="65" customWidth="1"/>
    <col min="10" max="16384" width="9.1796875" style="65"/>
  </cols>
  <sheetData>
    <row r="1" spans="1:13" ht="15" customHeight="1">
      <c r="A1" s="159" t="s">
        <v>181</v>
      </c>
      <c r="B1" s="159"/>
      <c r="C1" s="159"/>
      <c r="D1" s="159"/>
      <c r="E1" s="159"/>
      <c r="F1" s="159"/>
      <c r="G1" s="64"/>
      <c r="H1" s="64"/>
      <c r="I1" s="64"/>
      <c r="J1" s="64"/>
      <c r="K1" s="64"/>
      <c r="L1" s="64"/>
    </row>
    <row r="2" spans="1:13" ht="15" customHeight="1">
      <c r="A2" s="159"/>
      <c r="B2" s="159"/>
      <c r="C2" s="159"/>
      <c r="D2" s="159"/>
      <c r="E2" s="159"/>
      <c r="F2" s="159"/>
      <c r="G2" s="64"/>
      <c r="H2" s="64"/>
      <c r="I2" s="64"/>
      <c r="J2" s="64"/>
      <c r="K2" s="64"/>
      <c r="L2" s="64"/>
    </row>
    <row r="3" spans="1:13" ht="15" customHeight="1">
      <c r="C3" s="160" t="s">
        <v>121</v>
      </c>
      <c r="D3" s="161"/>
      <c r="E3" s="161"/>
    </row>
    <row r="4" spans="1:13" ht="15" customHeight="1">
      <c r="C4" s="161"/>
      <c r="D4" s="161"/>
      <c r="E4" s="161"/>
    </row>
    <row r="5" spans="1:13" ht="15" customHeight="1">
      <c r="A5" s="162" t="s">
        <v>182</v>
      </c>
      <c r="B5" s="162"/>
      <c r="C5" s="162"/>
      <c r="D5" s="73"/>
      <c r="E5" s="66"/>
      <c r="F5" s="66"/>
      <c r="G5" s="66"/>
      <c r="H5" s="66"/>
      <c r="I5" s="66"/>
    </row>
    <row r="6" spans="1:13" ht="15" customHeight="1">
      <c r="A6" s="74"/>
      <c r="B6" s="74"/>
      <c r="C6" s="74"/>
      <c r="D6" s="74"/>
      <c r="E6" s="66"/>
      <c r="F6" s="66"/>
      <c r="G6" s="66"/>
      <c r="H6" s="66"/>
      <c r="I6" s="66"/>
    </row>
    <row r="7" spans="1:13" ht="15.5">
      <c r="A7" s="164" t="s">
        <v>4</v>
      </c>
      <c r="B7" s="165" t="s">
        <v>66</v>
      </c>
      <c r="C7" s="166" t="s">
        <v>65</v>
      </c>
      <c r="D7" s="167" t="s">
        <v>64</v>
      </c>
      <c r="E7" s="141" t="s">
        <v>63</v>
      </c>
      <c r="F7" s="141" t="s">
        <v>62</v>
      </c>
      <c r="G7" s="141" t="s">
        <v>61</v>
      </c>
      <c r="H7" s="141" t="s">
        <v>60</v>
      </c>
      <c r="I7" s="141" t="s">
        <v>164</v>
      </c>
      <c r="J7" s="67"/>
      <c r="K7" s="67"/>
      <c r="L7" s="67"/>
      <c r="M7" s="67"/>
    </row>
    <row r="8" spans="1:13" ht="15.5">
      <c r="A8" s="164"/>
      <c r="B8" s="165"/>
      <c r="C8" s="166"/>
      <c r="D8" s="167"/>
      <c r="E8" s="141"/>
      <c r="F8" s="141"/>
      <c r="G8" s="141"/>
      <c r="H8" s="141"/>
      <c r="I8" s="141"/>
      <c r="J8" s="67"/>
      <c r="K8" s="67"/>
      <c r="L8" s="67"/>
      <c r="M8" s="67"/>
    </row>
    <row r="9" spans="1:13" ht="15.5">
      <c r="A9" s="164"/>
      <c r="B9" s="165"/>
      <c r="C9" s="166"/>
      <c r="D9" s="167"/>
      <c r="E9" s="141"/>
      <c r="F9" s="141"/>
      <c r="G9" s="141"/>
      <c r="H9" s="141"/>
      <c r="I9" s="141"/>
      <c r="J9" s="67"/>
      <c r="K9" s="67"/>
      <c r="L9" s="67"/>
      <c r="M9" s="67"/>
    </row>
    <row r="10" spans="1:13" ht="15.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9"/>
      <c r="I10" s="68">
        <v>8</v>
      </c>
      <c r="J10" s="67"/>
      <c r="K10" s="67"/>
      <c r="L10" s="67"/>
      <c r="M10" s="67"/>
    </row>
    <row r="11" spans="1:13" s="67" customFormat="1" ht="15.5">
      <c r="A11" s="70">
        <v>1</v>
      </c>
      <c r="B11" s="70">
        <v>26862</v>
      </c>
      <c r="C11" s="69" t="s">
        <v>183</v>
      </c>
      <c r="D11" s="69">
        <v>3081000</v>
      </c>
      <c r="E11" s="71">
        <v>1026970</v>
      </c>
      <c r="F11" s="69">
        <f>G11-E11</f>
        <v>2234490</v>
      </c>
      <c r="G11" s="69">
        <v>3261460</v>
      </c>
      <c r="H11" s="69"/>
      <c r="I11" s="69">
        <f>G11-D11</f>
        <v>180460</v>
      </c>
    </row>
    <row r="12" spans="1:13" ht="15.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.5">
      <c r="A14" s="67"/>
      <c r="B14" s="67"/>
      <c r="C14" s="163"/>
      <c r="D14" s="163"/>
      <c r="E14" s="163"/>
      <c r="F14" s="163"/>
      <c r="G14" s="163"/>
      <c r="H14" s="67"/>
      <c r="I14" s="67"/>
      <c r="J14" s="67"/>
      <c r="K14" s="67"/>
      <c r="L14" s="67"/>
      <c r="M14" s="67"/>
    </row>
    <row r="15" spans="1:13" ht="15.5">
      <c r="A15" s="67"/>
      <c r="B15" s="67"/>
      <c r="C15" s="163"/>
      <c r="D15" s="163"/>
      <c r="E15" s="163"/>
      <c r="F15" s="163"/>
      <c r="G15" s="163"/>
      <c r="H15" s="67"/>
      <c r="I15" s="67"/>
      <c r="J15" s="67"/>
      <c r="K15" s="67"/>
      <c r="L15" s="67"/>
      <c r="M15" s="67"/>
    </row>
    <row r="16" spans="1:13" ht="15.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5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</sheetData>
  <mergeCells count="13">
    <mergeCell ref="I7:I9"/>
    <mergeCell ref="C14:G15"/>
    <mergeCell ref="A7:A9"/>
    <mergeCell ref="B7:B9"/>
    <mergeCell ref="C7:C9"/>
    <mergeCell ref="D7:D9"/>
    <mergeCell ref="E7:E9"/>
    <mergeCell ref="F7:F9"/>
    <mergeCell ref="A1:F2"/>
    <mergeCell ref="G7:G9"/>
    <mergeCell ref="H7:H9"/>
    <mergeCell ref="C3:E4"/>
    <mergeCell ref="A5:C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B5" workbookViewId="0">
      <selection activeCell="P20" sqref="P20"/>
    </sheetView>
  </sheetViews>
  <sheetFormatPr defaultColWidth="9.1796875" defaultRowHeight="14.5"/>
  <cols>
    <col min="1" max="1" width="14.26953125" style="55" customWidth="1"/>
    <col min="2" max="2" width="13.54296875" style="55" customWidth="1"/>
    <col min="3" max="3" width="8.453125" style="55" customWidth="1"/>
    <col min="4" max="4" width="9.26953125" style="55" customWidth="1"/>
    <col min="5" max="5" width="9.90625" style="55" customWidth="1"/>
    <col min="6" max="6" width="10.81640625" style="55" customWidth="1"/>
    <col min="7" max="7" width="10.54296875" style="55" customWidth="1"/>
    <col min="8" max="8" width="10.1796875" style="55" customWidth="1"/>
    <col min="9" max="10" width="9.54296875" style="55" customWidth="1"/>
    <col min="11" max="11" width="10.36328125" style="55" customWidth="1"/>
    <col min="12" max="12" width="10.1796875" style="55" customWidth="1"/>
    <col min="13" max="13" width="10.08984375" style="55" customWidth="1"/>
    <col min="14" max="14" width="9.81640625" style="55" customWidth="1"/>
    <col min="15" max="15" width="17.08984375" style="55" customWidth="1"/>
    <col min="16" max="16384" width="9.1796875" style="55"/>
  </cols>
  <sheetData>
    <row r="1" spans="1:15" ht="23">
      <c r="A1" s="168" t="s">
        <v>194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5">
      <c r="A2" s="174" t="str">
        <f>'Praptra 01'!A5:C5</f>
        <v>ctV en&amp;2202&amp;02&amp;109&amp;01&amp;00</v>
      </c>
      <c r="B2" s="174"/>
      <c r="C2" s="174"/>
      <c r="D2" s="174"/>
      <c r="E2" s="56"/>
      <c r="F2" s="75"/>
      <c r="G2" s="75"/>
      <c r="H2" s="75"/>
      <c r="I2" s="75"/>
      <c r="J2" s="56"/>
      <c r="K2" s="177" t="str">
        <f>'Praptra-8'!K1:L1</f>
        <v>Office ID-26862</v>
      </c>
      <c r="L2" s="177"/>
      <c r="M2" s="177"/>
      <c r="N2" s="54"/>
      <c r="O2" s="54"/>
    </row>
    <row r="3" spans="1:15" ht="18.5" customHeight="1">
      <c r="A3" s="169" t="s">
        <v>196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8.5">
      <c r="A4" s="57" t="s">
        <v>67</v>
      </c>
      <c r="B4" s="175" t="s">
        <v>68</v>
      </c>
      <c r="C4" s="176" t="s">
        <v>69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98"/>
    </row>
    <row r="5" spans="1:15" ht="18">
      <c r="A5" s="57"/>
      <c r="B5" s="175"/>
      <c r="C5" s="99" t="s">
        <v>195</v>
      </c>
      <c r="D5" s="99" t="s">
        <v>197</v>
      </c>
      <c r="E5" s="99" t="s">
        <v>198</v>
      </c>
      <c r="F5" s="99" t="s">
        <v>199</v>
      </c>
      <c r="G5" s="99" t="s">
        <v>200</v>
      </c>
      <c r="H5" s="99" t="s">
        <v>201</v>
      </c>
      <c r="I5" s="99" t="s">
        <v>202</v>
      </c>
      <c r="J5" s="99" t="s">
        <v>203</v>
      </c>
      <c r="K5" s="99" t="s">
        <v>204</v>
      </c>
      <c r="L5" s="99" t="s">
        <v>205</v>
      </c>
      <c r="M5" s="99" t="s">
        <v>206</v>
      </c>
      <c r="N5" s="99" t="s">
        <v>207</v>
      </c>
      <c r="O5" s="100" t="s">
        <v>0</v>
      </c>
    </row>
    <row r="6" spans="1:15" ht="30.5" customHeight="1">
      <c r="A6" s="57" t="s">
        <v>29</v>
      </c>
      <c r="B6" s="99">
        <v>3907330</v>
      </c>
      <c r="C6" s="99">
        <v>395309</v>
      </c>
      <c r="D6" s="99">
        <v>313753</v>
      </c>
      <c r="E6" s="99">
        <v>300329</v>
      </c>
      <c r="F6" s="99">
        <v>308854</v>
      </c>
      <c r="G6" s="99">
        <v>311245</v>
      </c>
      <c r="H6" s="99">
        <v>257063</v>
      </c>
      <c r="I6" s="99">
        <v>373141</v>
      </c>
      <c r="J6" s="99">
        <v>261358</v>
      </c>
      <c r="K6" s="99">
        <v>316125</v>
      </c>
      <c r="L6" s="99">
        <v>381956</v>
      </c>
      <c r="M6" s="99">
        <v>319565</v>
      </c>
      <c r="N6" s="99">
        <v>368636</v>
      </c>
      <c r="O6" s="101">
        <f>SUM(C6:N6)</f>
        <v>3907334</v>
      </c>
    </row>
    <row r="7" spans="1:15" ht="18">
      <c r="A7" s="57" t="s">
        <v>70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100">
        <f t="shared" ref="O7:O16" si="0">SUM(C7:N7)</f>
        <v>0</v>
      </c>
    </row>
    <row r="8" spans="1:15" ht="18">
      <c r="A8" s="57" t="s">
        <v>71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0">
        <f t="shared" si="0"/>
        <v>0</v>
      </c>
    </row>
    <row r="9" spans="1:15" ht="18">
      <c r="A9" s="57" t="s">
        <v>19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0">
        <f t="shared" si="0"/>
        <v>0</v>
      </c>
    </row>
    <row r="10" spans="1:15" ht="18">
      <c r="A10" s="57" t="s">
        <v>72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f t="shared" si="0"/>
        <v>0</v>
      </c>
    </row>
    <row r="11" spans="1:15" ht="18">
      <c r="A11" s="57" t="s">
        <v>27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00">
        <f t="shared" si="0"/>
        <v>0</v>
      </c>
    </row>
    <row r="12" spans="1:15" ht="18">
      <c r="A12" s="57" t="s">
        <v>23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100">
        <f t="shared" si="0"/>
        <v>0</v>
      </c>
    </row>
    <row r="13" spans="1:15" ht="18">
      <c r="A13" s="57" t="s">
        <v>73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0">
        <f t="shared" si="0"/>
        <v>0</v>
      </c>
    </row>
    <row r="14" spans="1:15" ht="18">
      <c r="A14" s="57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>
        <f t="shared" si="0"/>
        <v>0</v>
      </c>
    </row>
    <row r="15" spans="1:15" ht="18">
      <c r="A15" s="5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>
        <f t="shared" si="0"/>
        <v>0</v>
      </c>
    </row>
    <row r="16" spans="1:15" ht="18">
      <c r="A16" s="57" t="s">
        <v>74</v>
      </c>
      <c r="B16" s="99">
        <f>SUM(B6:B15)</f>
        <v>3907330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>
        <f t="shared" si="0"/>
        <v>0</v>
      </c>
    </row>
    <row r="17" spans="1:15" ht="18.5">
      <c r="A17" s="170" t="s">
        <v>75</v>
      </c>
      <c r="B17" s="171"/>
      <c r="C17" s="99">
        <f>SUM(C6:C15)</f>
        <v>395309</v>
      </c>
      <c r="D17" s="99">
        <f t="shared" ref="D17:N17" si="1">SUM(D6:D15)</f>
        <v>313753</v>
      </c>
      <c r="E17" s="99">
        <f t="shared" si="1"/>
        <v>300329</v>
      </c>
      <c r="F17" s="99">
        <f t="shared" si="1"/>
        <v>308854</v>
      </c>
      <c r="G17" s="99">
        <f t="shared" si="1"/>
        <v>311245</v>
      </c>
      <c r="H17" s="99">
        <f t="shared" si="1"/>
        <v>257063</v>
      </c>
      <c r="I17" s="99">
        <f t="shared" si="1"/>
        <v>373141</v>
      </c>
      <c r="J17" s="99">
        <f t="shared" si="1"/>
        <v>261358</v>
      </c>
      <c r="K17" s="99">
        <f t="shared" si="1"/>
        <v>316125</v>
      </c>
      <c r="L17" s="99">
        <f t="shared" si="1"/>
        <v>381956</v>
      </c>
      <c r="M17" s="99">
        <f t="shared" si="1"/>
        <v>319565</v>
      </c>
      <c r="N17" s="99">
        <f t="shared" si="1"/>
        <v>368636</v>
      </c>
      <c r="O17" s="102"/>
    </row>
    <row r="18" spans="1:15" ht="18.5">
      <c r="A18" s="170" t="s">
        <v>76</v>
      </c>
      <c r="B18" s="171"/>
      <c r="C18" s="99"/>
      <c r="D18" s="99">
        <f>C17</f>
        <v>395309</v>
      </c>
      <c r="E18" s="99">
        <f t="shared" ref="E18:N18" si="2">D19</f>
        <v>709062</v>
      </c>
      <c r="F18" s="99">
        <f t="shared" si="2"/>
        <v>1009391</v>
      </c>
      <c r="G18" s="99">
        <f t="shared" si="2"/>
        <v>1318245</v>
      </c>
      <c r="H18" s="99">
        <f t="shared" si="2"/>
        <v>1629490</v>
      </c>
      <c r="I18" s="99">
        <f t="shared" si="2"/>
        <v>1886553</v>
      </c>
      <c r="J18" s="99">
        <f t="shared" si="2"/>
        <v>2259694</v>
      </c>
      <c r="K18" s="99">
        <f t="shared" si="2"/>
        <v>2521052</v>
      </c>
      <c r="L18" s="99">
        <f t="shared" si="2"/>
        <v>2837177</v>
      </c>
      <c r="M18" s="99">
        <f t="shared" si="2"/>
        <v>3219133</v>
      </c>
      <c r="N18" s="99">
        <f t="shared" si="2"/>
        <v>3538698</v>
      </c>
      <c r="O18" s="100"/>
    </row>
    <row r="19" spans="1:15" ht="44.5" customHeight="1">
      <c r="A19" s="172" t="s">
        <v>77</v>
      </c>
      <c r="B19" s="173"/>
      <c r="C19" s="100">
        <f>C17</f>
        <v>395309</v>
      </c>
      <c r="D19" s="100">
        <f t="shared" ref="D19:N19" si="3">D17+D18</f>
        <v>709062</v>
      </c>
      <c r="E19" s="100">
        <f t="shared" si="3"/>
        <v>1009391</v>
      </c>
      <c r="F19" s="100">
        <f t="shared" si="3"/>
        <v>1318245</v>
      </c>
      <c r="G19" s="100">
        <f t="shared" si="3"/>
        <v>1629490</v>
      </c>
      <c r="H19" s="100">
        <f t="shared" si="3"/>
        <v>1886553</v>
      </c>
      <c r="I19" s="100">
        <f t="shared" si="3"/>
        <v>2259694</v>
      </c>
      <c r="J19" s="100">
        <f t="shared" si="3"/>
        <v>2521052</v>
      </c>
      <c r="K19" s="100">
        <f t="shared" si="3"/>
        <v>2837177</v>
      </c>
      <c r="L19" s="100">
        <f t="shared" si="3"/>
        <v>3219133</v>
      </c>
      <c r="M19" s="100">
        <f t="shared" si="3"/>
        <v>3538698</v>
      </c>
      <c r="N19" s="100">
        <f t="shared" si="3"/>
        <v>3907334</v>
      </c>
      <c r="O19" s="100">
        <f>SUM(O6:O15)</f>
        <v>3907334</v>
      </c>
    </row>
    <row r="20" spans="1:15" ht="15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5" ht="15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5" ht="15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5" ht="15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5" ht="15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5" ht="15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</sheetData>
  <mergeCells count="9">
    <mergeCell ref="A1:O1"/>
    <mergeCell ref="A3:O3"/>
    <mergeCell ref="A17:B17"/>
    <mergeCell ref="A18:B18"/>
    <mergeCell ref="A19:B19"/>
    <mergeCell ref="A2:D2"/>
    <mergeCell ref="B4:B5"/>
    <mergeCell ref="C4:N4"/>
    <mergeCell ref="K2:M2"/>
  </mergeCells>
  <pageMargins left="0.3" right="0.3" top="0.5" bottom="0.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zoomScale="80" zoomScaleNormal="80" workbookViewId="0">
      <selection activeCell="F7" sqref="F7"/>
    </sheetView>
  </sheetViews>
  <sheetFormatPr defaultColWidth="9.1796875" defaultRowHeight="14.5"/>
  <cols>
    <col min="1" max="1" width="13.54296875" style="60" customWidth="1"/>
    <col min="2" max="2" width="12.81640625" style="60" customWidth="1"/>
    <col min="3" max="3" width="9.7265625" style="60" customWidth="1"/>
    <col min="4" max="4" width="10.08984375" style="60" customWidth="1"/>
    <col min="5" max="5" width="10.90625" style="60" customWidth="1"/>
    <col min="6" max="6" width="11.7265625" style="60" customWidth="1"/>
    <col min="7" max="7" width="11.54296875" style="60" customWidth="1"/>
    <col min="8" max="8" width="10.6328125" style="60" customWidth="1"/>
    <col min="9" max="9" width="10.36328125" style="60" customWidth="1"/>
    <col min="10" max="10" width="9.54296875" style="60" customWidth="1"/>
    <col min="11" max="11" width="9.7265625" style="60" customWidth="1"/>
    <col min="12" max="12" width="10.453125" style="60" customWidth="1"/>
    <col min="13" max="13" width="9.6328125" style="60" customWidth="1"/>
    <col min="14" max="14" width="9.08984375" style="60" customWidth="1"/>
    <col min="15" max="15" width="12.08984375" style="60" customWidth="1"/>
    <col min="16" max="16384" width="9.1796875" style="60"/>
  </cols>
  <sheetData>
    <row r="1" spans="1:15" s="97" customFormat="1" ht="65" customHeight="1">
      <c r="A1" s="168" t="s">
        <v>194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35.5" customHeight="1">
      <c r="A2" s="183" t="str">
        <f>G.A.19!A2</f>
        <v>ctV en&amp;2202&amp;02&amp;109&amp;01&amp;00</v>
      </c>
      <c r="B2" s="183"/>
      <c r="C2" s="183"/>
      <c r="D2" s="183"/>
      <c r="E2" s="61"/>
      <c r="F2" s="76"/>
      <c r="G2" s="76"/>
      <c r="H2" s="76"/>
      <c r="I2" s="76"/>
      <c r="J2" s="185" t="str">
        <f>G.A.19!K2</f>
        <v>Office ID-26862</v>
      </c>
      <c r="K2" s="185"/>
      <c r="L2" s="185"/>
      <c r="M2" s="59"/>
      <c r="N2" s="59"/>
      <c r="O2" s="59"/>
    </row>
    <row r="3" spans="1:15" ht="37.5" customHeight="1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8.5">
      <c r="A4" s="62" t="s">
        <v>67</v>
      </c>
      <c r="B4" s="184" t="s">
        <v>68</v>
      </c>
      <c r="C4" s="179" t="s">
        <v>69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94"/>
    </row>
    <row r="5" spans="1:15" ht="18">
      <c r="A5" s="62"/>
      <c r="B5" s="184"/>
      <c r="C5" s="92" t="s">
        <v>79</v>
      </c>
      <c r="D5" s="92" t="s">
        <v>80</v>
      </c>
      <c r="E5" s="92" t="s">
        <v>81</v>
      </c>
      <c r="F5" s="92" t="s">
        <v>82</v>
      </c>
      <c r="G5" s="92" t="s">
        <v>186</v>
      </c>
      <c r="H5" s="92" t="s">
        <v>187</v>
      </c>
      <c r="I5" s="92" t="s">
        <v>188</v>
      </c>
      <c r="J5" s="92" t="s">
        <v>189</v>
      </c>
      <c r="K5" s="92" t="s">
        <v>190</v>
      </c>
      <c r="L5" s="92" t="s">
        <v>191</v>
      </c>
      <c r="M5" s="92" t="s">
        <v>192</v>
      </c>
      <c r="N5" s="92" t="s">
        <v>193</v>
      </c>
      <c r="O5" s="93" t="s">
        <v>0</v>
      </c>
    </row>
    <row r="6" spans="1:15" ht="18">
      <c r="A6" s="62" t="s">
        <v>29</v>
      </c>
      <c r="B6" s="92">
        <v>3627000</v>
      </c>
      <c r="C6" s="92">
        <v>324905</v>
      </c>
      <c r="D6" s="92">
        <v>325641</v>
      </c>
      <c r="E6" s="92">
        <v>342141</v>
      </c>
      <c r="F6" s="92">
        <v>326263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5">
        <f>SUM(C6:N6)</f>
        <v>1318950</v>
      </c>
    </row>
    <row r="7" spans="1:15" ht="18">
      <c r="A7" s="62" t="s">
        <v>70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3">
        <f t="shared" ref="O7:O16" si="0">SUM(C7:N7)</f>
        <v>0</v>
      </c>
    </row>
    <row r="8" spans="1:15" ht="18">
      <c r="A8" s="62" t="s">
        <v>71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3">
        <f t="shared" si="0"/>
        <v>0</v>
      </c>
    </row>
    <row r="9" spans="1:15" ht="18">
      <c r="A9" s="62" t="s">
        <v>19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3">
        <f t="shared" si="0"/>
        <v>0</v>
      </c>
    </row>
    <row r="10" spans="1:15" ht="18">
      <c r="A10" s="62" t="s">
        <v>72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3">
        <f t="shared" si="0"/>
        <v>0</v>
      </c>
    </row>
    <row r="11" spans="1:15" ht="18">
      <c r="A11" s="62" t="s">
        <v>27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3">
        <f t="shared" si="0"/>
        <v>0</v>
      </c>
    </row>
    <row r="12" spans="1:15" ht="18">
      <c r="A12" s="62" t="s">
        <v>23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3">
        <f t="shared" si="0"/>
        <v>0</v>
      </c>
    </row>
    <row r="13" spans="1:15" ht="18">
      <c r="A13" s="62" t="s">
        <v>73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3">
        <f t="shared" si="0"/>
        <v>0</v>
      </c>
    </row>
    <row r="14" spans="1:15" ht="18">
      <c r="A14" s="6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>
        <f t="shared" si="0"/>
        <v>0</v>
      </c>
    </row>
    <row r="15" spans="1:15" ht="18">
      <c r="A15" s="6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>
        <f t="shared" si="0"/>
        <v>0</v>
      </c>
    </row>
    <row r="16" spans="1:15" ht="18">
      <c r="A16" s="62" t="s">
        <v>74</v>
      </c>
      <c r="B16" s="92">
        <f>SUM(B6:B15)</f>
        <v>3627000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>
        <f t="shared" si="0"/>
        <v>0</v>
      </c>
    </row>
    <row r="17" spans="1:15" ht="18.5">
      <c r="A17" s="179" t="s">
        <v>75</v>
      </c>
      <c r="B17" s="180"/>
      <c r="C17" s="92">
        <f>SUM(C6:C15)</f>
        <v>324905</v>
      </c>
      <c r="D17" s="92">
        <f t="shared" ref="D17:N17" si="1">SUM(D6:D15)</f>
        <v>325641</v>
      </c>
      <c r="E17" s="92">
        <f t="shared" si="1"/>
        <v>342141</v>
      </c>
      <c r="F17" s="92">
        <f t="shared" si="1"/>
        <v>326263</v>
      </c>
      <c r="G17" s="92">
        <f t="shared" si="1"/>
        <v>0</v>
      </c>
      <c r="H17" s="92">
        <f t="shared" si="1"/>
        <v>0</v>
      </c>
      <c r="I17" s="92">
        <f t="shared" si="1"/>
        <v>0</v>
      </c>
      <c r="J17" s="92">
        <f t="shared" si="1"/>
        <v>0</v>
      </c>
      <c r="K17" s="92">
        <f t="shared" si="1"/>
        <v>0</v>
      </c>
      <c r="L17" s="92">
        <f t="shared" si="1"/>
        <v>0</v>
      </c>
      <c r="M17" s="92">
        <f t="shared" si="1"/>
        <v>0</v>
      </c>
      <c r="N17" s="92">
        <f t="shared" si="1"/>
        <v>0</v>
      </c>
      <c r="O17" s="96"/>
    </row>
    <row r="18" spans="1:15" ht="18.5">
      <c r="A18" s="179" t="s">
        <v>76</v>
      </c>
      <c r="B18" s="180"/>
      <c r="C18" s="92"/>
      <c r="D18" s="92">
        <f>C17</f>
        <v>324905</v>
      </c>
      <c r="E18" s="92">
        <f t="shared" ref="E18:N18" si="2">D19</f>
        <v>650546</v>
      </c>
      <c r="F18" s="92">
        <f t="shared" si="2"/>
        <v>992687</v>
      </c>
      <c r="G18" s="92">
        <v>0</v>
      </c>
      <c r="H18" s="92">
        <f t="shared" si="2"/>
        <v>0</v>
      </c>
      <c r="I18" s="92">
        <f t="shared" si="2"/>
        <v>0</v>
      </c>
      <c r="J18" s="92">
        <f t="shared" si="2"/>
        <v>0</v>
      </c>
      <c r="K18" s="92">
        <f t="shared" si="2"/>
        <v>0</v>
      </c>
      <c r="L18" s="92">
        <f t="shared" si="2"/>
        <v>0</v>
      </c>
      <c r="M18" s="92">
        <f t="shared" si="2"/>
        <v>0</v>
      </c>
      <c r="N18" s="92">
        <f t="shared" si="2"/>
        <v>0</v>
      </c>
      <c r="O18" s="93"/>
    </row>
    <row r="19" spans="1:15" ht="36.5" customHeight="1">
      <c r="A19" s="181" t="s">
        <v>77</v>
      </c>
      <c r="B19" s="182"/>
      <c r="C19" s="93">
        <f>C17</f>
        <v>324905</v>
      </c>
      <c r="D19" s="93">
        <f t="shared" ref="D19:N19" si="3">D17+D18</f>
        <v>650546</v>
      </c>
      <c r="E19" s="93">
        <f t="shared" si="3"/>
        <v>992687</v>
      </c>
      <c r="F19" s="93">
        <f t="shared" si="3"/>
        <v>1318950</v>
      </c>
      <c r="G19" s="93">
        <f t="shared" si="3"/>
        <v>0</v>
      </c>
      <c r="H19" s="93">
        <f t="shared" si="3"/>
        <v>0</v>
      </c>
      <c r="I19" s="93">
        <f t="shared" si="3"/>
        <v>0</v>
      </c>
      <c r="J19" s="93">
        <f t="shared" si="3"/>
        <v>0</v>
      </c>
      <c r="K19" s="93">
        <f t="shared" si="3"/>
        <v>0</v>
      </c>
      <c r="L19" s="93">
        <f t="shared" si="3"/>
        <v>0</v>
      </c>
      <c r="M19" s="93">
        <f t="shared" si="3"/>
        <v>0</v>
      </c>
      <c r="N19" s="93">
        <f t="shared" si="3"/>
        <v>0</v>
      </c>
      <c r="O19" s="93">
        <f>SUM(O6:O15)</f>
        <v>1318950</v>
      </c>
    </row>
    <row r="20" spans="1:15" ht="15.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5" ht="15.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5" ht="15.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5" ht="15.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5" ht="15.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5.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</sheetData>
  <mergeCells count="9">
    <mergeCell ref="A1:O1"/>
    <mergeCell ref="A3:O3"/>
    <mergeCell ref="A17:B17"/>
    <mergeCell ref="A18:B18"/>
    <mergeCell ref="A19:B19"/>
    <mergeCell ref="A2:D2"/>
    <mergeCell ref="B4:B5"/>
    <mergeCell ref="C4:N4"/>
    <mergeCell ref="J2:L2"/>
  </mergeCells>
  <pageMargins left="0.3" right="0.3" top="0.5" bottom="0.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G10" sqref="G10"/>
    </sheetView>
  </sheetViews>
  <sheetFormatPr defaultRowHeight="14.5"/>
  <cols>
    <col min="1" max="1" width="6.26953125" customWidth="1"/>
    <col min="2" max="2" width="10.1796875" customWidth="1"/>
    <col min="3" max="3" width="17.7265625" customWidth="1"/>
    <col min="4" max="4" width="9.26953125" bestFit="1" customWidth="1"/>
    <col min="5" max="6" width="9.81640625" bestFit="1" customWidth="1"/>
    <col min="7" max="7" width="11.26953125" customWidth="1"/>
    <col min="8" max="8" width="9.26953125" bestFit="1" customWidth="1"/>
    <col min="9" max="9" width="7.7265625" customWidth="1"/>
    <col min="10" max="10" width="9.54296875" customWidth="1"/>
    <col min="11" max="11" width="5.81640625" customWidth="1"/>
    <col min="12" max="12" width="6.54296875" customWidth="1"/>
    <col min="13" max="13" width="8.453125" customWidth="1"/>
    <col min="14" max="14" width="6.7265625" customWidth="1"/>
    <col min="15" max="15" width="8.26953125" customWidth="1"/>
    <col min="17" max="17" width="5" customWidth="1"/>
    <col min="18" max="18" width="7.81640625" customWidth="1"/>
  </cols>
  <sheetData>
    <row r="1" spans="1:24" ht="14.5" customHeight="1">
      <c r="A1" s="189" t="str">
        <f>'Praptra 01'!A1:F2</f>
        <v>dk;kZy; &amp;jkt-mPPk ek/;-fo|ky; lq[kokluh ¼Msxkuk½ ukxkSj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24" ht="14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24" ht="30" customHeight="1">
      <c r="A3" s="190" t="s">
        <v>84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24">
      <c r="A4" s="91" t="s">
        <v>102</v>
      </c>
      <c r="B4" s="91" t="s">
        <v>103</v>
      </c>
      <c r="C4" s="91" t="s">
        <v>104</v>
      </c>
      <c r="D4" s="91" t="s">
        <v>105</v>
      </c>
      <c r="E4" s="91" t="s">
        <v>106</v>
      </c>
      <c r="F4" s="91" t="s">
        <v>87</v>
      </c>
      <c r="G4" s="91" t="s">
        <v>107</v>
      </c>
      <c r="H4" s="91" t="s">
        <v>108</v>
      </c>
      <c r="I4" s="91" t="s">
        <v>109</v>
      </c>
      <c r="J4" s="91" t="s">
        <v>95</v>
      </c>
      <c r="K4" s="91" t="s">
        <v>96</v>
      </c>
      <c r="L4" s="91" t="s">
        <v>85</v>
      </c>
      <c r="M4" s="91" t="s">
        <v>97</v>
      </c>
      <c r="W4" s="4"/>
      <c r="X4" s="4"/>
    </row>
    <row r="5" spans="1:24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86.5" customHeight="1">
      <c r="A6" s="91">
        <v>1</v>
      </c>
      <c r="B6" s="91">
        <f>'Praptra 01'!B11</f>
        <v>26862</v>
      </c>
      <c r="C6" s="91" t="s">
        <v>184</v>
      </c>
      <c r="D6" s="91">
        <f>'Praptra-8'!N13</f>
        <v>899600</v>
      </c>
      <c r="E6" s="91">
        <f>'Praptra-8'!N20</f>
        <v>1440000</v>
      </c>
      <c r="F6" s="91">
        <f>'Praptra-8'!N21</f>
        <v>2339600</v>
      </c>
      <c r="G6" s="91">
        <f>'Praptra-8'!N23</f>
        <v>278352</v>
      </c>
      <c r="H6" s="91">
        <f>'Praptra-8'!N25</f>
        <v>11370</v>
      </c>
      <c r="I6" s="91">
        <f>'Praptra-8'!N24</f>
        <v>185568</v>
      </c>
      <c r="J6" s="91">
        <f>'Praptra-8'!N26</f>
        <v>108248</v>
      </c>
      <c r="K6" s="91">
        <f>'Praptra-8'!N27</f>
        <v>20322</v>
      </c>
      <c r="L6" s="91">
        <v>0</v>
      </c>
      <c r="M6" s="91">
        <f>'Praptra-8'!N28</f>
        <v>318000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91"/>
      <c r="B8" s="91" t="s">
        <v>110</v>
      </c>
      <c r="C8" s="91" t="s">
        <v>111</v>
      </c>
      <c r="D8" s="91" t="s">
        <v>112</v>
      </c>
      <c r="E8" s="91" t="s">
        <v>100</v>
      </c>
      <c r="F8" s="91" t="s">
        <v>101</v>
      </c>
      <c r="G8" s="91" t="s">
        <v>87</v>
      </c>
      <c r="H8" s="91" t="s">
        <v>113</v>
      </c>
      <c r="I8" s="91" t="s">
        <v>114</v>
      </c>
      <c r="J8" s="91" t="s">
        <v>90</v>
      </c>
      <c r="K8" s="91"/>
      <c r="L8" s="91"/>
      <c r="M8" s="91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91"/>
      <c r="B9" s="91">
        <v>14</v>
      </c>
      <c r="C9" s="91">
        <v>15</v>
      </c>
      <c r="D9" s="91">
        <v>16</v>
      </c>
      <c r="E9" s="91">
        <v>17</v>
      </c>
      <c r="F9" s="91">
        <v>18</v>
      </c>
      <c r="G9" s="91">
        <v>19</v>
      </c>
      <c r="H9" s="91">
        <v>20</v>
      </c>
      <c r="I9" s="91">
        <v>21</v>
      </c>
      <c r="J9" s="91">
        <v>22</v>
      </c>
      <c r="K9" s="91"/>
      <c r="L9" s="91"/>
      <c r="M9" s="91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87" customHeight="1">
      <c r="A10" s="91"/>
      <c r="B10" s="91">
        <v>0</v>
      </c>
      <c r="C10" s="91">
        <f>'Praptra-8'!N29</f>
        <v>0</v>
      </c>
      <c r="D10" s="91">
        <f>'Praptra-8'!N30</f>
        <v>0</v>
      </c>
      <c r="E10" s="91">
        <v>0</v>
      </c>
      <c r="F10" s="91">
        <f>'Praptra-8'!N31</f>
        <v>921860</v>
      </c>
      <c r="G10" s="91">
        <f>'Praptra-8'!N32</f>
        <v>3261460</v>
      </c>
      <c r="H10" s="91">
        <v>0</v>
      </c>
      <c r="I10" s="91">
        <v>0</v>
      </c>
      <c r="J10" s="91">
        <f>G10+H10+I10</f>
        <v>3261460</v>
      </c>
      <c r="K10" s="91"/>
      <c r="L10" s="91"/>
      <c r="M10" s="9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mergeCells count="3">
    <mergeCell ref="A7:M7"/>
    <mergeCell ref="A1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Praptra-8</vt:lpstr>
      <vt:lpstr>Praptra-04 (Fix pay)</vt:lpstr>
      <vt:lpstr>praptra-9</vt:lpstr>
      <vt:lpstr>Praptra 10</vt:lpstr>
      <vt:lpstr>GA 2</vt:lpstr>
      <vt:lpstr>Praptra 01</vt:lpstr>
      <vt:lpstr>G.A.19</vt:lpstr>
      <vt:lpstr>G.A.19 (2)</vt:lpstr>
      <vt:lpstr>Praptra 4</vt:lpstr>
      <vt:lpstr>TA Medical</vt:lpstr>
      <vt:lpstr>G.A.19!Print_Area</vt:lpstr>
      <vt:lpstr>'G.A.19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Nirmal</dc:creator>
  <dc:description/>
  <cp:lastModifiedBy>Windows User</cp:lastModifiedBy>
  <cp:revision>1</cp:revision>
  <cp:lastPrinted>2019-08-23T16:26:33Z</cp:lastPrinted>
  <dcterms:created xsi:type="dcterms:W3CDTF">2015-08-28T00:20:46Z</dcterms:created>
  <dcterms:modified xsi:type="dcterms:W3CDTF">2019-08-23T16:27:43Z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